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8370" yWindow="0" windowWidth="27870" windowHeight="12420" tabRatio="774"/>
  </bookViews>
  <sheets>
    <sheet name="毎週金曜公表用（色あり）（2021年1月22日以降）" sheetId="51" r:id="rId1"/>
  </sheets>
  <externalReferences>
    <externalReference r:id="rId2"/>
    <externalReference r:id="rId3"/>
    <externalReference r:id="rId4"/>
  </externalReferences>
  <definedNames>
    <definedName name="_xlnm._FilterDatabase" localSheetId="0" hidden="1">'毎週金曜公表用（色あり）（2021年1月22日以降）'!$A$1:$A$60</definedName>
    <definedName name="_xlnm.Print_Area" localSheetId="0">'毎週金曜公表用（色あり）（2021年1月22日以降）'!$B$1:$AJ$70</definedName>
    <definedName name="_xlnm.Print_Titles" localSheetId="0">'毎週金曜公表用（色あり）（2021年1月22日以降）'!$1:$10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8" i="51" l="1"/>
  <c r="AI58" i="51" s="1"/>
  <c r="AF58" i="51"/>
  <c r="AG58" i="51" s="1"/>
  <c r="AD58" i="51"/>
  <c r="AE58" i="51" s="1"/>
  <c r="AB58" i="51"/>
  <c r="AA58" i="51"/>
  <c r="Y58" i="51"/>
  <c r="Z58" i="51" s="1"/>
  <c r="W58" i="51"/>
  <c r="X58" i="51" s="1"/>
  <c r="V58" i="51"/>
  <c r="Q58" i="51"/>
  <c r="P58" i="51"/>
  <c r="O58" i="51"/>
  <c r="N58" i="51"/>
  <c r="M58" i="51"/>
  <c r="L58" i="51"/>
  <c r="K58" i="51"/>
  <c r="I58" i="51"/>
  <c r="J58" i="51" s="1"/>
  <c r="G58" i="51"/>
  <c r="H58" i="51" s="1"/>
  <c r="F58" i="51"/>
  <c r="E58" i="51"/>
  <c r="D58" i="51"/>
  <c r="C58" i="51"/>
  <c r="R58" i="51" s="1"/>
  <c r="S58" i="51" s="1"/>
  <c r="AH57" i="51"/>
  <c r="AI57" i="51" s="1"/>
  <c r="AF57" i="51"/>
  <c r="AG57" i="51" s="1"/>
  <c r="AD57" i="51"/>
  <c r="AE57" i="51" s="1"/>
  <c r="AB57" i="51"/>
  <c r="AA57" i="51"/>
  <c r="Y57" i="51"/>
  <c r="Z57" i="51" s="1"/>
  <c r="W57" i="51"/>
  <c r="X57" i="51" s="1"/>
  <c r="V57" i="51"/>
  <c r="Q57" i="51"/>
  <c r="P57" i="51"/>
  <c r="O57" i="51"/>
  <c r="N57" i="51"/>
  <c r="M57" i="51"/>
  <c r="L57" i="51"/>
  <c r="K57" i="51"/>
  <c r="I57" i="51"/>
  <c r="J57" i="51" s="1"/>
  <c r="G57" i="51"/>
  <c r="H57" i="51" s="1"/>
  <c r="F57" i="51"/>
  <c r="E57" i="51"/>
  <c r="D57" i="51"/>
  <c r="C57" i="51"/>
  <c r="R57" i="51" s="1"/>
  <c r="S57" i="51" s="1"/>
  <c r="AH56" i="51"/>
  <c r="AI56" i="51" s="1"/>
  <c r="AF56" i="51"/>
  <c r="AG56" i="51" s="1"/>
  <c r="AD56" i="51"/>
  <c r="AE56" i="51" s="1"/>
  <c r="AB56" i="51"/>
  <c r="AA56" i="51"/>
  <c r="Y56" i="51"/>
  <c r="Z56" i="51" s="1"/>
  <c r="W56" i="51"/>
  <c r="X56" i="51" s="1"/>
  <c r="V56" i="51"/>
  <c r="Q56" i="51"/>
  <c r="P56" i="51"/>
  <c r="O56" i="51"/>
  <c r="N56" i="51"/>
  <c r="M56" i="51"/>
  <c r="L56" i="51"/>
  <c r="K56" i="51"/>
  <c r="I56" i="51"/>
  <c r="J56" i="51" s="1"/>
  <c r="G56" i="51"/>
  <c r="H56" i="51" s="1"/>
  <c r="F56" i="51"/>
  <c r="E56" i="51"/>
  <c r="D56" i="51"/>
  <c r="C56" i="51"/>
  <c r="R56" i="51" s="1"/>
  <c r="S56" i="51" s="1"/>
  <c r="AH55" i="51"/>
  <c r="AI55" i="51" s="1"/>
  <c r="AF55" i="51"/>
  <c r="AG55" i="51" s="1"/>
  <c r="AD55" i="51"/>
  <c r="AE55" i="51" s="1"/>
  <c r="AB55" i="51"/>
  <c r="AA55" i="51"/>
  <c r="Y55" i="51"/>
  <c r="Z55" i="51" s="1"/>
  <c r="W55" i="51"/>
  <c r="X55" i="51" s="1"/>
  <c r="V55" i="51"/>
  <c r="S55" i="51"/>
  <c r="Q55" i="51"/>
  <c r="P55" i="51"/>
  <c r="O55" i="51"/>
  <c r="N55" i="51"/>
  <c r="M55" i="51"/>
  <c r="L55" i="51"/>
  <c r="K55" i="51"/>
  <c r="I55" i="51"/>
  <c r="J55" i="51" s="1"/>
  <c r="G55" i="51"/>
  <c r="H55" i="51" s="1"/>
  <c r="F55" i="51"/>
  <c r="E55" i="51"/>
  <c r="D55" i="51"/>
  <c r="C55" i="51"/>
  <c r="R55" i="51" s="1"/>
  <c r="AH54" i="51"/>
  <c r="AI54" i="51" s="1"/>
  <c r="AF54" i="51"/>
  <c r="AG54" i="51" s="1"/>
  <c r="AD54" i="51"/>
  <c r="AE54" i="51" s="1"/>
  <c r="AB54" i="51"/>
  <c r="AA54" i="51"/>
  <c r="Y54" i="51"/>
  <c r="Z54" i="51" s="1"/>
  <c r="W54" i="51"/>
  <c r="X54" i="51" s="1"/>
  <c r="V54" i="51"/>
  <c r="Q54" i="51"/>
  <c r="P54" i="51"/>
  <c r="O54" i="51"/>
  <c r="N54" i="51"/>
  <c r="M54" i="51"/>
  <c r="L54" i="51"/>
  <c r="K54" i="51"/>
  <c r="I54" i="51"/>
  <c r="J54" i="51" s="1"/>
  <c r="G54" i="51"/>
  <c r="H54" i="51" s="1"/>
  <c r="F54" i="51"/>
  <c r="E54" i="51"/>
  <c r="D54" i="51"/>
  <c r="C54" i="51"/>
  <c r="R54" i="51" s="1"/>
  <c r="S54" i="51" s="1"/>
  <c r="AH53" i="51"/>
  <c r="AI53" i="51" s="1"/>
  <c r="AF53" i="51"/>
  <c r="AG53" i="51" s="1"/>
  <c r="AD53" i="51"/>
  <c r="AE53" i="51" s="1"/>
  <c r="AB53" i="51"/>
  <c r="AA53" i="51"/>
  <c r="Y53" i="51"/>
  <c r="Z53" i="51" s="1"/>
  <c r="W53" i="51"/>
  <c r="X53" i="51" s="1"/>
  <c r="V53" i="51"/>
  <c r="Q53" i="51"/>
  <c r="P53" i="51"/>
  <c r="O53" i="51"/>
  <c r="N53" i="51"/>
  <c r="M53" i="51"/>
  <c r="L53" i="51"/>
  <c r="K53" i="51"/>
  <c r="I53" i="51"/>
  <c r="J53" i="51" s="1"/>
  <c r="G53" i="51"/>
  <c r="H53" i="51" s="1"/>
  <c r="F53" i="51"/>
  <c r="E53" i="51"/>
  <c r="D53" i="51"/>
  <c r="C53" i="51"/>
  <c r="R53" i="51" s="1"/>
  <c r="S53" i="51" s="1"/>
  <c r="AH52" i="51"/>
  <c r="AI52" i="51" s="1"/>
  <c r="AF52" i="51"/>
  <c r="AG52" i="51" s="1"/>
  <c r="AD52" i="51"/>
  <c r="AE52" i="51" s="1"/>
  <c r="AB52" i="51"/>
  <c r="AA52" i="51"/>
  <c r="Y52" i="51"/>
  <c r="Z52" i="51" s="1"/>
  <c r="W52" i="51"/>
  <c r="X52" i="51" s="1"/>
  <c r="V52" i="51"/>
  <c r="Q52" i="51"/>
  <c r="P52" i="51"/>
  <c r="O52" i="51"/>
  <c r="N52" i="51"/>
  <c r="M52" i="51"/>
  <c r="L52" i="51"/>
  <c r="K52" i="51"/>
  <c r="I52" i="51"/>
  <c r="J52" i="51" s="1"/>
  <c r="G52" i="51"/>
  <c r="H52" i="51" s="1"/>
  <c r="F52" i="51"/>
  <c r="E52" i="51"/>
  <c r="D52" i="51"/>
  <c r="C52" i="51"/>
  <c r="R52" i="51" s="1"/>
  <c r="S52" i="51" s="1"/>
  <c r="AH51" i="51"/>
  <c r="AI51" i="51" s="1"/>
  <c r="AF51" i="51"/>
  <c r="AG51" i="51" s="1"/>
  <c r="AD51" i="51"/>
  <c r="AE51" i="51" s="1"/>
  <c r="AB51" i="51"/>
  <c r="AA51" i="51"/>
  <c r="Y51" i="51"/>
  <c r="Z51" i="51" s="1"/>
  <c r="W51" i="51"/>
  <c r="X51" i="51" s="1"/>
  <c r="V51" i="51"/>
  <c r="Q51" i="51"/>
  <c r="P51" i="51"/>
  <c r="O51" i="51"/>
  <c r="N51" i="51"/>
  <c r="M51" i="51"/>
  <c r="L51" i="51"/>
  <c r="K51" i="51"/>
  <c r="I51" i="51"/>
  <c r="J51" i="51" s="1"/>
  <c r="G51" i="51"/>
  <c r="H51" i="51" s="1"/>
  <c r="F51" i="51"/>
  <c r="E51" i="51"/>
  <c r="D51" i="51"/>
  <c r="C51" i="51"/>
  <c r="R51" i="51" s="1"/>
  <c r="S51" i="51" s="1"/>
  <c r="AH50" i="51"/>
  <c r="AI50" i="51" s="1"/>
  <c r="AF50" i="51"/>
  <c r="AG50" i="51" s="1"/>
  <c r="AD50" i="51"/>
  <c r="AE50" i="51" s="1"/>
  <c r="AB50" i="51"/>
  <c r="AA50" i="51"/>
  <c r="Y50" i="51"/>
  <c r="Z50" i="51" s="1"/>
  <c r="W50" i="51"/>
  <c r="X50" i="51" s="1"/>
  <c r="V50" i="51"/>
  <c r="Q50" i="51"/>
  <c r="P50" i="51"/>
  <c r="O50" i="51"/>
  <c r="N50" i="51"/>
  <c r="M50" i="51"/>
  <c r="L50" i="51"/>
  <c r="K50" i="51"/>
  <c r="I50" i="51"/>
  <c r="J50" i="51" s="1"/>
  <c r="G50" i="51"/>
  <c r="H50" i="51" s="1"/>
  <c r="F50" i="51"/>
  <c r="E50" i="51"/>
  <c r="D50" i="51"/>
  <c r="C50" i="51"/>
  <c r="R50" i="51" s="1"/>
  <c r="S50" i="51" s="1"/>
  <c r="AH49" i="51"/>
  <c r="AI49" i="51" s="1"/>
  <c r="AF49" i="51"/>
  <c r="AG49" i="51" s="1"/>
  <c r="AD49" i="51"/>
  <c r="AE49" i="51" s="1"/>
  <c r="AB49" i="51"/>
  <c r="AA49" i="51"/>
  <c r="Y49" i="51"/>
  <c r="Z49" i="51" s="1"/>
  <c r="W49" i="51"/>
  <c r="X49" i="51" s="1"/>
  <c r="V49" i="51"/>
  <c r="Q49" i="51"/>
  <c r="P49" i="51"/>
  <c r="O49" i="51"/>
  <c r="N49" i="51"/>
  <c r="M49" i="51"/>
  <c r="L49" i="51"/>
  <c r="K49" i="51"/>
  <c r="I49" i="51"/>
  <c r="J49" i="51" s="1"/>
  <c r="G49" i="51"/>
  <c r="H49" i="51" s="1"/>
  <c r="F49" i="51"/>
  <c r="E49" i="51"/>
  <c r="D49" i="51"/>
  <c r="C49" i="51"/>
  <c r="R49" i="51" s="1"/>
  <c r="S49" i="51" s="1"/>
  <c r="AH48" i="51"/>
  <c r="AI48" i="51" s="1"/>
  <c r="AF48" i="51"/>
  <c r="AG48" i="51" s="1"/>
  <c r="AD48" i="51"/>
  <c r="AE48" i="51" s="1"/>
  <c r="AB48" i="51"/>
  <c r="AA48" i="51"/>
  <c r="Y48" i="51"/>
  <c r="Z48" i="51" s="1"/>
  <c r="W48" i="51"/>
  <c r="X48" i="51" s="1"/>
  <c r="V48" i="51"/>
  <c r="Q48" i="51"/>
  <c r="P48" i="51"/>
  <c r="O48" i="51"/>
  <c r="N48" i="51"/>
  <c r="M48" i="51"/>
  <c r="L48" i="51"/>
  <c r="K48" i="51"/>
  <c r="I48" i="51"/>
  <c r="J48" i="51" s="1"/>
  <c r="G48" i="51"/>
  <c r="H48" i="51" s="1"/>
  <c r="F48" i="51"/>
  <c r="E48" i="51"/>
  <c r="D48" i="51"/>
  <c r="C48" i="51"/>
  <c r="R48" i="51" s="1"/>
  <c r="S48" i="51" s="1"/>
  <c r="AH47" i="51"/>
  <c r="AI47" i="51" s="1"/>
  <c r="AF47" i="51"/>
  <c r="AG47" i="51" s="1"/>
  <c r="AD47" i="51"/>
  <c r="AE47" i="51" s="1"/>
  <c r="AB47" i="51"/>
  <c r="AA47" i="51"/>
  <c r="Y47" i="51"/>
  <c r="Z47" i="51" s="1"/>
  <c r="W47" i="51"/>
  <c r="X47" i="51" s="1"/>
  <c r="V47" i="51"/>
  <c r="S47" i="51"/>
  <c r="Q47" i="51"/>
  <c r="P47" i="51"/>
  <c r="O47" i="51"/>
  <c r="N47" i="51"/>
  <c r="M47" i="51"/>
  <c r="L47" i="51"/>
  <c r="K47" i="51"/>
  <c r="I47" i="51"/>
  <c r="J47" i="51" s="1"/>
  <c r="G47" i="51"/>
  <c r="H47" i="51" s="1"/>
  <c r="F47" i="51"/>
  <c r="E47" i="51"/>
  <c r="D47" i="51"/>
  <c r="C47" i="51"/>
  <c r="R47" i="51" s="1"/>
  <c r="AH46" i="51"/>
  <c r="AI46" i="51" s="1"/>
  <c r="AF46" i="51"/>
  <c r="AG46" i="51" s="1"/>
  <c r="AD46" i="51"/>
  <c r="AE46" i="51" s="1"/>
  <c r="AB46" i="51"/>
  <c r="AA46" i="51"/>
  <c r="Y46" i="51"/>
  <c r="Z46" i="51" s="1"/>
  <c r="W46" i="51"/>
  <c r="X46" i="51" s="1"/>
  <c r="V46" i="51"/>
  <c r="Q46" i="51"/>
  <c r="P46" i="51"/>
  <c r="O46" i="51"/>
  <c r="N46" i="51"/>
  <c r="M46" i="51"/>
  <c r="L46" i="51"/>
  <c r="K46" i="51"/>
  <c r="I46" i="51"/>
  <c r="J46" i="51" s="1"/>
  <c r="G46" i="51"/>
  <c r="H46" i="51" s="1"/>
  <c r="F46" i="51"/>
  <c r="E46" i="51"/>
  <c r="D46" i="51"/>
  <c r="C46" i="51"/>
  <c r="R46" i="51" s="1"/>
  <c r="S46" i="51" s="1"/>
  <c r="AH45" i="51"/>
  <c r="AI45" i="51" s="1"/>
  <c r="AF45" i="51"/>
  <c r="AG45" i="51" s="1"/>
  <c r="AD45" i="51"/>
  <c r="AE45" i="51" s="1"/>
  <c r="AB45" i="51"/>
  <c r="AA45" i="51"/>
  <c r="Y45" i="51"/>
  <c r="Z45" i="51" s="1"/>
  <c r="W45" i="51"/>
  <c r="X45" i="51" s="1"/>
  <c r="V45" i="51"/>
  <c r="Q45" i="51"/>
  <c r="P45" i="51"/>
  <c r="O45" i="51"/>
  <c r="N45" i="51"/>
  <c r="M45" i="51"/>
  <c r="L45" i="51"/>
  <c r="K45" i="51"/>
  <c r="I45" i="51"/>
  <c r="J45" i="51" s="1"/>
  <c r="G45" i="51"/>
  <c r="H45" i="51" s="1"/>
  <c r="F45" i="51"/>
  <c r="E45" i="51"/>
  <c r="D45" i="51"/>
  <c r="C45" i="51"/>
  <c r="R45" i="51" s="1"/>
  <c r="S45" i="51" s="1"/>
  <c r="AH44" i="51"/>
  <c r="AI44" i="51" s="1"/>
  <c r="AF44" i="51"/>
  <c r="AG44" i="51" s="1"/>
  <c r="AD44" i="51"/>
  <c r="AE44" i="51" s="1"/>
  <c r="AB44" i="51"/>
  <c r="AA44" i="51"/>
  <c r="Y44" i="51"/>
  <c r="Z44" i="51" s="1"/>
  <c r="W44" i="51"/>
  <c r="X44" i="51" s="1"/>
  <c r="V44" i="51"/>
  <c r="Q44" i="51"/>
  <c r="P44" i="51"/>
  <c r="O44" i="51"/>
  <c r="N44" i="51"/>
  <c r="M44" i="51"/>
  <c r="L44" i="51"/>
  <c r="K44" i="51"/>
  <c r="I44" i="51"/>
  <c r="J44" i="51" s="1"/>
  <c r="G44" i="51"/>
  <c r="H44" i="51" s="1"/>
  <c r="F44" i="51"/>
  <c r="E44" i="51"/>
  <c r="D44" i="51"/>
  <c r="C44" i="51"/>
  <c r="R44" i="51" s="1"/>
  <c r="S44" i="51" s="1"/>
  <c r="AH43" i="51"/>
  <c r="AI43" i="51" s="1"/>
  <c r="AF43" i="51"/>
  <c r="AG43" i="51" s="1"/>
  <c r="AD43" i="51"/>
  <c r="AE43" i="51" s="1"/>
  <c r="AB43" i="51"/>
  <c r="AA43" i="51"/>
  <c r="Y43" i="51"/>
  <c r="Z43" i="51" s="1"/>
  <c r="W43" i="51"/>
  <c r="X43" i="51" s="1"/>
  <c r="V43" i="51"/>
  <c r="Q43" i="51"/>
  <c r="P43" i="51"/>
  <c r="O43" i="51"/>
  <c r="N43" i="51"/>
  <c r="M43" i="51"/>
  <c r="L43" i="51"/>
  <c r="K43" i="51"/>
  <c r="I43" i="51"/>
  <c r="J43" i="51" s="1"/>
  <c r="G43" i="51"/>
  <c r="H43" i="51" s="1"/>
  <c r="F43" i="51"/>
  <c r="E43" i="51"/>
  <c r="D43" i="51"/>
  <c r="C43" i="51"/>
  <c r="R43" i="51" s="1"/>
  <c r="S43" i="51" s="1"/>
  <c r="AH42" i="51"/>
  <c r="AI42" i="51" s="1"/>
  <c r="AF42" i="51"/>
  <c r="AG42" i="51" s="1"/>
  <c r="AD42" i="51"/>
  <c r="AE42" i="51" s="1"/>
  <c r="AB42" i="51"/>
  <c r="AA42" i="51"/>
  <c r="Y42" i="51"/>
  <c r="Z42" i="51" s="1"/>
  <c r="W42" i="51"/>
  <c r="X42" i="51" s="1"/>
  <c r="V42" i="51"/>
  <c r="Q42" i="51"/>
  <c r="P42" i="51"/>
  <c r="O42" i="51"/>
  <c r="N42" i="51"/>
  <c r="M42" i="51"/>
  <c r="L42" i="51"/>
  <c r="K42" i="51"/>
  <c r="I42" i="51"/>
  <c r="J42" i="51" s="1"/>
  <c r="G42" i="51"/>
  <c r="H42" i="51" s="1"/>
  <c r="F42" i="51"/>
  <c r="E42" i="51"/>
  <c r="D42" i="51"/>
  <c r="C42" i="51"/>
  <c r="R42" i="51" s="1"/>
  <c r="S42" i="51" s="1"/>
  <c r="AH41" i="51"/>
  <c r="AI41" i="51" s="1"/>
  <c r="AF41" i="51"/>
  <c r="AG41" i="51" s="1"/>
  <c r="AD41" i="51"/>
  <c r="AE41" i="51" s="1"/>
  <c r="AB41" i="51"/>
  <c r="AA41" i="51"/>
  <c r="Y41" i="51"/>
  <c r="Z41" i="51" s="1"/>
  <c r="W41" i="51"/>
  <c r="X41" i="51" s="1"/>
  <c r="V41" i="51"/>
  <c r="S41" i="51"/>
  <c r="Q41" i="51"/>
  <c r="P41" i="51"/>
  <c r="O41" i="51"/>
  <c r="N41" i="51"/>
  <c r="M41" i="51"/>
  <c r="L41" i="51"/>
  <c r="K41" i="51"/>
  <c r="I41" i="51"/>
  <c r="J41" i="51" s="1"/>
  <c r="G41" i="51"/>
  <c r="H41" i="51" s="1"/>
  <c r="F41" i="51"/>
  <c r="E41" i="51"/>
  <c r="D41" i="51"/>
  <c r="C41" i="51"/>
  <c r="R41" i="51" s="1"/>
  <c r="AH40" i="51"/>
  <c r="AI40" i="51" s="1"/>
  <c r="AF40" i="51"/>
  <c r="AG40" i="51" s="1"/>
  <c r="AD40" i="51"/>
  <c r="AE40" i="51" s="1"/>
  <c r="AB40" i="51"/>
  <c r="AA40" i="51"/>
  <c r="Y40" i="51"/>
  <c r="Z40" i="51" s="1"/>
  <c r="W40" i="51"/>
  <c r="X40" i="51" s="1"/>
  <c r="V40" i="51"/>
  <c r="Q40" i="51"/>
  <c r="P40" i="51"/>
  <c r="O40" i="51"/>
  <c r="N40" i="51"/>
  <c r="M40" i="51"/>
  <c r="L40" i="51"/>
  <c r="K40" i="51"/>
  <c r="I40" i="51"/>
  <c r="J40" i="51" s="1"/>
  <c r="G40" i="51"/>
  <c r="H40" i="51" s="1"/>
  <c r="F40" i="51"/>
  <c r="E40" i="51"/>
  <c r="D40" i="51"/>
  <c r="C40" i="51"/>
  <c r="R40" i="51" s="1"/>
  <c r="S40" i="51" s="1"/>
  <c r="AH39" i="51"/>
  <c r="AI39" i="51" s="1"/>
  <c r="AF39" i="51"/>
  <c r="AG39" i="51" s="1"/>
  <c r="AD39" i="51"/>
  <c r="AE39" i="51" s="1"/>
  <c r="AB39" i="51"/>
  <c r="AA39" i="51"/>
  <c r="Y39" i="51"/>
  <c r="Z39" i="51" s="1"/>
  <c r="W39" i="51"/>
  <c r="X39" i="51" s="1"/>
  <c r="V39" i="51"/>
  <c r="S39" i="51"/>
  <c r="Q39" i="51"/>
  <c r="P39" i="51"/>
  <c r="O39" i="51"/>
  <c r="N39" i="51"/>
  <c r="M39" i="51"/>
  <c r="L39" i="51"/>
  <c r="K39" i="51"/>
  <c r="I39" i="51"/>
  <c r="J39" i="51" s="1"/>
  <c r="G39" i="51"/>
  <c r="H39" i="51" s="1"/>
  <c r="F39" i="51"/>
  <c r="E39" i="51"/>
  <c r="D39" i="51"/>
  <c r="C39" i="51"/>
  <c r="R39" i="51" s="1"/>
  <c r="AH38" i="51"/>
  <c r="AI38" i="51" s="1"/>
  <c r="AF38" i="51"/>
  <c r="AG38" i="51" s="1"/>
  <c r="AD38" i="51"/>
  <c r="AE38" i="51" s="1"/>
  <c r="AB38" i="51"/>
  <c r="AA38" i="51"/>
  <c r="Y38" i="51"/>
  <c r="Z38" i="51" s="1"/>
  <c r="W38" i="51"/>
  <c r="X38" i="51" s="1"/>
  <c r="V38" i="51"/>
  <c r="Q38" i="51"/>
  <c r="P38" i="51"/>
  <c r="O38" i="51"/>
  <c r="N38" i="51"/>
  <c r="M38" i="51"/>
  <c r="L38" i="51"/>
  <c r="K38" i="51"/>
  <c r="I38" i="51"/>
  <c r="J38" i="51" s="1"/>
  <c r="G38" i="51"/>
  <c r="H38" i="51" s="1"/>
  <c r="F38" i="51"/>
  <c r="E38" i="51"/>
  <c r="D38" i="51"/>
  <c r="C38" i="51"/>
  <c r="R38" i="51" s="1"/>
  <c r="S38" i="51" s="1"/>
  <c r="AH37" i="51"/>
  <c r="AI37" i="51" s="1"/>
  <c r="AF37" i="51"/>
  <c r="AG37" i="51" s="1"/>
  <c r="AD37" i="51"/>
  <c r="AE37" i="51" s="1"/>
  <c r="AB37" i="51"/>
  <c r="AA37" i="51"/>
  <c r="Y37" i="51"/>
  <c r="Z37" i="51" s="1"/>
  <c r="X37" i="51"/>
  <c r="W37" i="51"/>
  <c r="V37" i="51"/>
  <c r="R37" i="51"/>
  <c r="S37" i="51" s="1"/>
  <c r="Q37" i="51"/>
  <c r="P37" i="51"/>
  <c r="N37" i="51"/>
  <c r="O37" i="51" s="1"/>
  <c r="M37" i="51"/>
  <c r="L37" i="51"/>
  <c r="K37" i="51"/>
  <c r="J37" i="51"/>
  <c r="I37" i="51"/>
  <c r="G37" i="51"/>
  <c r="H37" i="51" s="1"/>
  <c r="F37" i="51"/>
  <c r="E37" i="51"/>
  <c r="D37" i="51"/>
  <c r="C37" i="51"/>
  <c r="AI36" i="51"/>
  <c r="AH36" i="51"/>
  <c r="AF36" i="51"/>
  <c r="AG36" i="51" s="1"/>
  <c r="AE36" i="51"/>
  <c r="AD36" i="51"/>
  <c r="AB36" i="51"/>
  <c r="AA36" i="51"/>
  <c r="Z36" i="51"/>
  <c r="Y36" i="51"/>
  <c r="W36" i="51"/>
  <c r="X36" i="51" s="1"/>
  <c r="V36" i="51"/>
  <c r="P36" i="51"/>
  <c r="Q36" i="51" s="1"/>
  <c r="O36" i="51"/>
  <c r="N36" i="51"/>
  <c r="M36" i="51"/>
  <c r="L36" i="51"/>
  <c r="K36" i="51"/>
  <c r="I36" i="51"/>
  <c r="J36" i="51" s="1"/>
  <c r="H36" i="51"/>
  <c r="G36" i="51"/>
  <c r="F36" i="51"/>
  <c r="E36" i="51"/>
  <c r="D36" i="51"/>
  <c r="C36" i="51"/>
  <c r="R36" i="51" s="1"/>
  <c r="S36" i="51" s="1"/>
  <c r="AH35" i="51"/>
  <c r="AI35" i="51" s="1"/>
  <c r="AG35" i="51"/>
  <c r="AF35" i="51"/>
  <c r="AD35" i="51"/>
  <c r="AE35" i="51" s="1"/>
  <c r="AB35" i="51"/>
  <c r="AA35" i="51"/>
  <c r="Y35" i="51"/>
  <c r="Z35" i="51" s="1"/>
  <c r="X35" i="51"/>
  <c r="W35" i="51"/>
  <c r="V35" i="51"/>
  <c r="R35" i="51"/>
  <c r="S35" i="51" s="1"/>
  <c r="Q35" i="51"/>
  <c r="P35" i="51"/>
  <c r="N35" i="51"/>
  <c r="O35" i="51" s="1"/>
  <c r="M35" i="51"/>
  <c r="L35" i="51"/>
  <c r="K35" i="51"/>
  <c r="J35" i="51"/>
  <c r="I35" i="51"/>
  <c r="G35" i="51"/>
  <c r="H35" i="51" s="1"/>
  <c r="F35" i="51"/>
  <c r="E35" i="51"/>
  <c r="D35" i="51"/>
  <c r="C35" i="51"/>
  <c r="AI34" i="51"/>
  <c r="AH34" i="51"/>
  <c r="AF34" i="51"/>
  <c r="AG34" i="51" s="1"/>
  <c r="AE34" i="51"/>
  <c r="AD34" i="51"/>
  <c r="AB34" i="51"/>
  <c r="AA34" i="51"/>
  <c r="Z34" i="51"/>
  <c r="Y34" i="51"/>
  <c r="W34" i="51"/>
  <c r="X34" i="51" s="1"/>
  <c r="V34" i="51"/>
  <c r="P34" i="51"/>
  <c r="Q34" i="51" s="1"/>
  <c r="O34" i="51"/>
  <c r="N34" i="51"/>
  <c r="M34" i="51"/>
  <c r="L34" i="51"/>
  <c r="K34" i="51"/>
  <c r="I34" i="51"/>
  <c r="J34" i="51" s="1"/>
  <c r="H34" i="51"/>
  <c r="G34" i="51"/>
  <c r="F34" i="51"/>
  <c r="E34" i="51"/>
  <c r="D34" i="51"/>
  <c r="C34" i="51"/>
  <c r="R34" i="51" s="1"/>
  <c r="S34" i="51" s="1"/>
  <c r="AH33" i="51"/>
  <c r="AI33" i="51" s="1"/>
  <c r="AG33" i="51"/>
  <c r="AF33" i="51"/>
  <c r="AD33" i="51"/>
  <c r="AE33" i="51" s="1"/>
  <c r="AB33" i="51"/>
  <c r="AA33" i="51"/>
  <c r="Y33" i="51"/>
  <c r="Z33" i="51" s="1"/>
  <c r="X33" i="51"/>
  <c r="W33" i="51"/>
  <c r="V33" i="51"/>
  <c r="R33" i="51"/>
  <c r="S33" i="51" s="1"/>
  <c r="Q33" i="51"/>
  <c r="P33" i="51"/>
  <c r="N33" i="51"/>
  <c r="O33" i="51" s="1"/>
  <c r="M33" i="51"/>
  <c r="L33" i="51"/>
  <c r="K33" i="51"/>
  <c r="J33" i="51"/>
  <c r="I33" i="51"/>
  <c r="G33" i="51"/>
  <c r="H33" i="51" s="1"/>
  <c r="F33" i="51"/>
  <c r="E33" i="51"/>
  <c r="D33" i="51"/>
  <c r="C33" i="51"/>
  <c r="AI32" i="51"/>
  <c r="AH32" i="51"/>
  <c r="AF32" i="51"/>
  <c r="AG32" i="51" s="1"/>
  <c r="AE32" i="51"/>
  <c r="AD32" i="51"/>
  <c r="AB32" i="51"/>
  <c r="AA32" i="51"/>
  <c r="Z32" i="51"/>
  <c r="Y32" i="51"/>
  <c r="W32" i="51"/>
  <c r="X32" i="51" s="1"/>
  <c r="V32" i="51"/>
  <c r="P32" i="51"/>
  <c r="Q32" i="51" s="1"/>
  <c r="O32" i="51"/>
  <c r="N32" i="51"/>
  <c r="M32" i="51"/>
  <c r="L32" i="51"/>
  <c r="K32" i="51"/>
  <c r="I32" i="51"/>
  <c r="J32" i="51" s="1"/>
  <c r="H32" i="51"/>
  <c r="G32" i="51"/>
  <c r="F32" i="51"/>
  <c r="E32" i="51"/>
  <c r="D32" i="51"/>
  <c r="C32" i="51"/>
  <c r="R32" i="51" s="1"/>
  <c r="S32" i="51" s="1"/>
  <c r="AH31" i="51"/>
  <c r="AI31" i="51" s="1"/>
  <c r="AG31" i="51"/>
  <c r="AF31" i="51"/>
  <c r="AD31" i="51"/>
  <c r="AE31" i="51" s="1"/>
  <c r="AB31" i="51"/>
  <c r="AA31" i="51"/>
  <c r="Y31" i="51"/>
  <c r="Z31" i="51" s="1"/>
  <c r="X31" i="51"/>
  <c r="W31" i="51"/>
  <c r="V31" i="51"/>
  <c r="R31" i="51"/>
  <c r="S31" i="51" s="1"/>
  <c r="Q31" i="51"/>
  <c r="P31" i="51"/>
  <c r="N31" i="51"/>
  <c r="O31" i="51" s="1"/>
  <c r="M31" i="51"/>
  <c r="L31" i="51"/>
  <c r="K31" i="51"/>
  <c r="J31" i="51"/>
  <c r="I31" i="51"/>
  <c r="G31" i="51"/>
  <c r="H31" i="51" s="1"/>
  <c r="F31" i="51"/>
  <c r="E31" i="51"/>
  <c r="D31" i="51"/>
  <c r="C31" i="51"/>
  <c r="AI30" i="51"/>
  <c r="AH30" i="51"/>
  <c r="AF30" i="51"/>
  <c r="AG30" i="51" s="1"/>
  <c r="AE30" i="51"/>
  <c r="AD30" i="51"/>
  <c r="AB30" i="51"/>
  <c r="AA30" i="51"/>
  <c r="Z30" i="51"/>
  <c r="Y30" i="51"/>
  <c r="W30" i="51"/>
  <c r="X30" i="51" s="1"/>
  <c r="V30" i="51"/>
  <c r="P30" i="51"/>
  <c r="Q30" i="51" s="1"/>
  <c r="O30" i="51"/>
  <c r="N30" i="51"/>
  <c r="M30" i="51"/>
  <c r="L30" i="51"/>
  <c r="K30" i="51"/>
  <c r="I30" i="51"/>
  <c r="J30" i="51" s="1"/>
  <c r="H30" i="51"/>
  <c r="G30" i="51"/>
  <c r="F30" i="51"/>
  <c r="E30" i="51"/>
  <c r="D30" i="51"/>
  <c r="C30" i="51"/>
  <c r="R30" i="51" s="1"/>
  <c r="S30" i="51" s="1"/>
  <c r="AH29" i="51"/>
  <c r="AI29" i="51" s="1"/>
  <c r="AG29" i="51"/>
  <c r="AF29" i="51"/>
  <c r="AD29" i="51"/>
  <c r="AE29" i="51" s="1"/>
  <c r="AB29" i="51"/>
  <c r="AA29" i="51"/>
  <c r="Y29" i="51"/>
  <c r="Z29" i="51" s="1"/>
  <c r="X29" i="51"/>
  <c r="W29" i="51"/>
  <c r="V29" i="51"/>
  <c r="R29" i="51"/>
  <c r="S29" i="51" s="1"/>
  <c r="Q29" i="51"/>
  <c r="P29" i="51"/>
  <c r="N29" i="51"/>
  <c r="O29" i="51" s="1"/>
  <c r="M29" i="51"/>
  <c r="L29" i="51"/>
  <c r="K29" i="51"/>
  <c r="J29" i="51"/>
  <c r="I29" i="51"/>
  <c r="G29" i="51"/>
  <c r="H29" i="51" s="1"/>
  <c r="F29" i="51"/>
  <c r="E29" i="51"/>
  <c r="D29" i="51"/>
  <c r="C29" i="51"/>
  <c r="AI28" i="51"/>
  <c r="AH28" i="51"/>
  <c r="AF28" i="51"/>
  <c r="AG28" i="51" s="1"/>
  <c r="AE28" i="51"/>
  <c r="AD28" i="51"/>
  <c r="AB28" i="51"/>
  <c r="AA28" i="51"/>
  <c r="Z28" i="51"/>
  <c r="Y28" i="51"/>
  <c r="W28" i="51"/>
  <c r="X28" i="51" s="1"/>
  <c r="V28" i="51"/>
  <c r="P28" i="51"/>
  <c r="Q28" i="51" s="1"/>
  <c r="O28" i="51"/>
  <c r="N28" i="51"/>
  <c r="M28" i="51"/>
  <c r="L28" i="51"/>
  <c r="K28" i="51"/>
  <c r="I28" i="51"/>
  <c r="J28" i="51" s="1"/>
  <c r="H28" i="51"/>
  <c r="G28" i="51"/>
  <c r="F28" i="51"/>
  <c r="E28" i="51"/>
  <c r="D28" i="51"/>
  <c r="C28" i="51"/>
  <c r="R28" i="51" s="1"/>
  <c r="S28" i="51" s="1"/>
  <c r="AH27" i="51"/>
  <c r="AI27" i="51" s="1"/>
  <c r="AG27" i="51"/>
  <c r="AF27" i="51"/>
  <c r="AD27" i="51"/>
  <c r="AE27" i="51" s="1"/>
  <c r="AB27" i="51"/>
  <c r="AA27" i="51"/>
  <c r="Y27" i="51"/>
  <c r="Z27" i="51" s="1"/>
  <c r="X27" i="51"/>
  <c r="W27" i="51"/>
  <c r="V27" i="51"/>
  <c r="R27" i="51"/>
  <c r="S27" i="51" s="1"/>
  <c r="Q27" i="51"/>
  <c r="P27" i="51"/>
  <c r="N27" i="51"/>
  <c r="O27" i="51" s="1"/>
  <c r="M27" i="51"/>
  <c r="L27" i="51"/>
  <c r="K27" i="51"/>
  <c r="J27" i="51"/>
  <c r="I27" i="51"/>
  <c r="G27" i="51"/>
  <c r="H27" i="51" s="1"/>
  <c r="F27" i="51"/>
  <c r="E27" i="51"/>
  <c r="D27" i="51"/>
  <c r="C27" i="51"/>
  <c r="AI26" i="51"/>
  <c r="AH26" i="51"/>
  <c r="AF26" i="51"/>
  <c r="AG26" i="51" s="1"/>
  <c r="AE26" i="51"/>
  <c r="AD26" i="51"/>
  <c r="AB26" i="51"/>
  <c r="AA26" i="51"/>
  <c r="Z26" i="51"/>
  <c r="Y26" i="51"/>
  <c r="W26" i="51"/>
  <c r="X26" i="51" s="1"/>
  <c r="V26" i="51"/>
  <c r="P26" i="51"/>
  <c r="Q26" i="51" s="1"/>
  <c r="O26" i="51"/>
  <c r="N26" i="51"/>
  <c r="M26" i="51"/>
  <c r="L26" i="51"/>
  <c r="K26" i="51"/>
  <c r="I26" i="51"/>
  <c r="J26" i="51" s="1"/>
  <c r="H26" i="51"/>
  <c r="G26" i="51"/>
  <c r="F26" i="51"/>
  <c r="E26" i="51"/>
  <c r="D26" i="51"/>
  <c r="C26" i="51"/>
  <c r="R26" i="51" s="1"/>
  <c r="S26" i="51" s="1"/>
  <c r="AH25" i="51"/>
  <c r="AI25" i="51" s="1"/>
  <c r="AG25" i="51"/>
  <c r="AF25" i="51"/>
  <c r="AD25" i="51"/>
  <c r="AE25" i="51" s="1"/>
  <c r="AB25" i="51"/>
  <c r="AA25" i="51"/>
  <c r="Y25" i="51"/>
  <c r="Z25" i="51" s="1"/>
  <c r="X25" i="51"/>
  <c r="W25" i="51"/>
  <c r="V25" i="51"/>
  <c r="R25" i="51"/>
  <c r="S25" i="51" s="1"/>
  <c r="Q25" i="51"/>
  <c r="P25" i="51"/>
  <c r="N25" i="51"/>
  <c r="O25" i="51" s="1"/>
  <c r="M25" i="51"/>
  <c r="L25" i="51"/>
  <c r="K25" i="51"/>
  <c r="J25" i="51"/>
  <c r="I25" i="51"/>
  <c r="G25" i="51"/>
  <c r="H25" i="51" s="1"/>
  <c r="F25" i="51"/>
  <c r="E25" i="51"/>
  <c r="D25" i="51"/>
  <c r="C25" i="51"/>
  <c r="AI24" i="51"/>
  <c r="AH24" i="51"/>
  <c r="AF24" i="51"/>
  <c r="AG24" i="51" s="1"/>
  <c r="AE24" i="51"/>
  <c r="AD24" i="51"/>
  <c r="AB24" i="51"/>
  <c r="AA24" i="51"/>
  <c r="Z24" i="51"/>
  <c r="Y24" i="51"/>
  <c r="W24" i="51"/>
  <c r="X24" i="51" s="1"/>
  <c r="V24" i="51"/>
  <c r="P24" i="51"/>
  <c r="Q24" i="51" s="1"/>
  <c r="O24" i="51"/>
  <c r="N24" i="51"/>
  <c r="M24" i="51"/>
  <c r="L24" i="51"/>
  <c r="K24" i="51"/>
  <c r="I24" i="51"/>
  <c r="J24" i="51" s="1"/>
  <c r="H24" i="51"/>
  <c r="G24" i="51"/>
  <c r="F24" i="51"/>
  <c r="E24" i="51"/>
  <c r="D24" i="51"/>
  <c r="C24" i="51"/>
  <c r="R24" i="51" s="1"/>
  <c r="S24" i="51" s="1"/>
  <c r="AH23" i="51"/>
  <c r="AI23" i="51" s="1"/>
  <c r="AG23" i="51"/>
  <c r="AF23" i="51"/>
  <c r="AD23" i="51"/>
  <c r="AE23" i="51" s="1"/>
  <c r="AB23" i="51"/>
  <c r="AA23" i="51"/>
  <c r="Y23" i="51"/>
  <c r="Z23" i="51" s="1"/>
  <c r="X23" i="51"/>
  <c r="W23" i="51"/>
  <c r="V23" i="51"/>
  <c r="R23" i="51"/>
  <c r="S23" i="51" s="1"/>
  <c r="Q23" i="51"/>
  <c r="P23" i="51"/>
  <c r="N23" i="51"/>
  <c r="O23" i="51" s="1"/>
  <c r="M23" i="51"/>
  <c r="L23" i="51"/>
  <c r="K23" i="51"/>
  <c r="J23" i="51"/>
  <c r="I23" i="51"/>
  <c r="G23" i="51"/>
  <c r="H23" i="51" s="1"/>
  <c r="F23" i="51"/>
  <c r="E23" i="51"/>
  <c r="D23" i="51"/>
  <c r="C23" i="51"/>
  <c r="AI22" i="51"/>
  <c r="AH22" i="51"/>
  <c r="AF22" i="51"/>
  <c r="AG22" i="51" s="1"/>
  <c r="AE22" i="51"/>
  <c r="AD22" i="51"/>
  <c r="AB22" i="51"/>
  <c r="AA22" i="51"/>
  <c r="Z22" i="51"/>
  <c r="Y22" i="51"/>
  <c r="W22" i="51"/>
  <c r="X22" i="51" s="1"/>
  <c r="V22" i="51"/>
  <c r="P22" i="51"/>
  <c r="Q22" i="51" s="1"/>
  <c r="O22" i="51"/>
  <c r="N22" i="51"/>
  <c r="M22" i="51"/>
  <c r="L22" i="51"/>
  <c r="K22" i="51"/>
  <c r="I22" i="51"/>
  <c r="J22" i="51" s="1"/>
  <c r="H22" i="51"/>
  <c r="G22" i="51"/>
  <c r="F22" i="51"/>
  <c r="E22" i="51"/>
  <c r="D22" i="51"/>
  <c r="C22" i="51"/>
  <c r="R22" i="51" s="1"/>
  <c r="S22" i="51" s="1"/>
  <c r="AH21" i="51"/>
  <c r="AI21" i="51" s="1"/>
  <c r="AG21" i="51"/>
  <c r="AF21" i="51"/>
  <c r="AD21" i="51"/>
  <c r="AE21" i="51" s="1"/>
  <c r="AB21" i="51"/>
  <c r="AA21" i="51"/>
  <c r="Y21" i="51"/>
  <c r="Z21" i="51" s="1"/>
  <c r="X21" i="51"/>
  <c r="W21" i="51"/>
  <c r="V21" i="51"/>
  <c r="R21" i="51"/>
  <c r="S21" i="51" s="1"/>
  <c r="Q21" i="51"/>
  <c r="P21" i="51"/>
  <c r="N21" i="51"/>
  <c r="O21" i="51" s="1"/>
  <c r="M21" i="51"/>
  <c r="L21" i="51"/>
  <c r="K21" i="51"/>
  <c r="J21" i="51"/>
  <c r="I21" i="51"/>
  <c r="G21" i="51"/>
  <c r="H21" i="51" s="1"/>
  <c r="F21" i="51"/>
  <c r="E21" i="51"/>
  <c r="D21" i="51"/>
  <c r="C21" i="51"/>
  <c r="AI20" i="51"/>
  <c r="AH20" i="51"/>
  <c r="AF20" i="51"/>
  <c r="AG20" i="51" s="1"/>
  <c r="AE20" i="51"/>
  <c r="AD20" i="51"/>
  <c r="AB20" i="51"/>
  <c r="AA20" i="51"/>
  <c r="Z20" i="51"/>
  <c r="Y20" i="51"/>
  <c r="W20" i="51"/>
  <c r="X20" i="51" s="1"/>
  <c r="V20" i="51"/>
  <c r="P20" i="51"/>
  <c r="Q20" i="51" s="1"/>
  <c r="O20" i="51"/>
  <c r="N20" i="51"/>
  <c r="M20" i="51"/>
  <c r="L20" i="51"/>
  <c r="K20" i="51"/>
  <c r="I20" i="51"/>
  <c r="J20" i="51" s="1"/>
  <c r="H20" i="51"/>
  <c r="G20" i="51"/>
  <c r="F20" i="51"/>
  <c r="E20" i="51"/>
  <c r="D20" i="51"/>
  <c r="C20" i="51"/>
  <c r="R20" i="51" s="1"/>
  <c r="S20" i="51" s="1"/>
  <c r="AH19" i="51"/>
  <c r="AI19" i="51" s="1"/>
  <c r="AG19" i="51"/>
  <c r="AF19" i="51"/>
  <c r="AD19" i="51"/>
  <c r="AE19" i="51" s="1"/>
  <c r="AB19" i="51"/>
  <c r="AA19" i="51"/>
  <c r="Y19" i="51"/>
  <c r="Z19" i="51" s="1"/>
  <c r="X19" i="51"/>
  <c r="W19" i="51"/>
  <c r="V19" i="51"/>
  <c r="R19" i="51"/>
  <c r="S19" i="51" s="1"/>
  <c r="Q19" i="51"/>
  <c r="P19" i="51"/>
  <c r="N19" i="51"/>
  <c r="O19" i="51" s="1"/>
  <c r="M19" i="51"/>
  <c r="L19" i="51"/>
  <c r="K19" i="51"/>
  <c r="J19" i="51"/>
  <c r="I19" i="51"/>
  <c r="G19" i="51"/>
  <c r="H19" i="51" s="1"/>
  <c r="F19" i="51"/>
  <c r="E19" i="51"/>
  <c r="D19" i="51"/>
  <c r="C19" i="51"/>
  <c r="AI18" i="51"/>
  <c r="AH18" i="51"/>
  <c r="AF18" i="51"/>
  <c r="AG18" i="51" s="1"/>
  <c r="AE18" i="51"/>
  <c r="AD18" i="51"/>
  <c r="AB18" i="51"/>
  <c r="AA18" i="51"/>
  <c r="Z18" i="51"/>
  <c r="Y18" i="51"/>
  <c r="W18" i="51"/>
  <c r="X18" i="51" s="1"/>
  <c r="V18" i="51"/>
  <c r="P18" i="51"/>
  <c r="Q18" i="51" s="1"/>
  <c r="O18" i="51"/>
  <c r="N18" i="51"/>
  <c r="M18" i="51"/>
  <c r="L18" i="51"/>
  <c r="K18" i="51"/>
  <c r="I18" i="51"/>
  <c r="J18" i="51" s="1"/>
  <c r="H18" i="51"/>
  <c r="G18" i="51"/>
  <c r="F18" i="51"/>
  <c r="E18" i="51"/>
  <c r="D18" i="51"/>
  <c r="C18" i="51"/>
  <c r="R18" i="51" s="1"/>
  <c r="S18" i="51" s="1"/>
  <c r="AH17" i="51"/>
  <c r="AI17" i="51" s="1"/>
  <c r="AG17" i="51"/>
  <c r="AF17" i="51"/>
  <c r="AD17" i="51"/>
  <c r="AE17" i="51" s="1"/>
  <c r="AB17" i="51"/>
  <c r="AA17" i="51"/>
  <c r="Y17" i="51"/>
  <c r="Z17" i="51" s="1"/>
  <c r="X17" i="51"/>
  <c r="W17" i="51"/>
  <c r="V17" i="51"/>
  <c r="R17" i="51"/>
  <c r="S17" i="51" s="1"/>
  <c r="Q17" i="51"/>
  <c r="P17" i="51"/>
  <c r="N17" i="51"/>
  <c r="O17" i="51" s="1"/>
  <c r="M17" i="51"/>
  <c r="L17" i="51"/>
  <c r="K17" i="51"/>
  <c r="J17" i="51"/>
  <c r="I17" i="51"/>
  <c r="G17" i="51"/>
  <c r="H17" i="51" s="1"/>
  <c r="F17" i="51"/>
  <c r="E17" i="51"/>
  <c r="D17" i="51"/>
  <c r="C17" i="51"/>
  <c r="AI16" i="51"/>
  <c r="AH16" i="51"/>
  <c r="AF16" i="51"/>
  <c r="AG16" i="51" s="1"/>
  <c r="AE16" i="51"/>
  <c r="AD16" i="51"/>
  <c r="AB16" i="51"/>
  <c r="AA16" i="51"/>
  <c r="Z16" i="51"/>
  <c r="Y16" i="51"/>
  <c r="W16" i="51"/>
  <c r="X16" i="51" s="1"/>
  <c r="V16" i="51"/>
  <c r="P16" i="51"/>
  <c r="Q16" i="51" s="1"/>
  <c r="O16" i="51"/>
  <c r="N16" i="51"/>
  <c r="M16" i="51"/>
  <c r="L16" i="51"/>
  <c r="K16" i="51"/>
  <c r="I16" i="51"/>
  <c r="J16" i="51" s="1"/>
  <c r="H16" i="51"/>
  <c r="G16" i="51"/>
  <c r="F16" i="51"/>
  <c r="E16" i="51"/>
  <c r="D16" i="51"/>
  <c r="C16" i="51"/>
  <c r="R16" i="51" s="1"/>
  <c r="S16" i="51" s="1"/>
  <c r="AH15" i="51"/>
  <c r="AI15" i="51" s="1"/>
  <c r="AG15" i="51"/>
  <c r="AF15" i="51"/>
  <c r="AD15" i="51"/>
  <c r="AE15" i="51" s="1"/>
  <c r="AB15" i="51"/>
  <c r="AA15" i="51"/>
  <c r="Y15" i="51"/>
  <c r="Z15" i="51" s="1"/>
  <c r="X15" i="51"/>
  <c r="W15" i="51"/>
  <c r="V15" i="51"/>
  <c r="R15" i="51"/>
  <c r="S15" i="51" s="1"/>
  <c r="Q15" i="51"/>
  <c r="P15" i="51"/>
  <c r="N15" i="51"/>
  <c r="O15" i="51" s="1"/>
  <c r="M15" i="51"/>
  <c r="L15" i="51"/>
  <c r="K15" i="51"/>
  <c r="J15" i="51"/>
  <c r="I15" i="51"/>
  <c r="G15" i="51"/>
  <c r="H15" i="51" s="1"/>
  <c r="F15" i="51"/>
  <c r="E15" i="51"/>
  <c r="D15" i="51"/>
  <c r="C15" i="51"/>
  <c r="AI14" i="51"/>
  <c r="AH14" i="51"/>
  <c r="AF14" i="51"/>
  <c r="AG14" i="51" s="1"/>
  <c r="AE14" i="51"/>
  <c r="AD14" i="51"/>
  <c r="AB14" i="51"/>
  <c r="AA14" i="51"/>
  <c r="Z14" i="51"/>
  <c r="Y14" i="51"/>
  <c r="W14" i="51"/>
  <c r="X14" i="51" s="1"/>
  <c r="V14" i="51"/>
  <c r="P14" i="51"/>
  <c r="Q14" i="51" s="1"/>
  <c r="O14" i="51"/>
  <c r="N14" i="51"/>
  <c r="M14" i="51"/>
  <c r="L14" i="51"/>
  <c r="K14" i="51"/>
  <c r="I14" i="51"/>
  <c r="J14" i="51" s="1"/>
  <c r="H14" i="51"/>
  <c r="G14" i="51"/>
  <c r="F14" i="51"/>
  <c r="E14" i="51"/>
  <c r="D14" i="51"/>
  <c r="C14" i="51"/>
  <c r="R14" i="51" s="1"/>
  <c r="S14" i="51" s="1"/>
  <c r="AH13" i="51"/>
  <c r="AI13" i="51" s="1"/>
  <c r="AG13" i="51"/>
  <c r="AF13" i="51"/>
  <c r="AD13" i="51"/>
  <c r="AE13" i="51" s="1"/>
  <c r="AB13" i="51"/>
  <c r="AA13" i="51"/>
  <c r="Y13" i="51"/>
  <c r="Z13" i="51" s="1"/>
  <c r="X13" i="51"/>
  <c r="W13" i="51"/>
  <c r="V13" i="51"/>
  <c r="R13" i="51"/>
  <c r="S13" i="51" s="1"/>
  <c r="Q13" i="51"/>
  <c r="P13" i="51"/>
  <c r="N13" i="51"/>
  <c r="O13" i="51" s="1"/>
  <c r="M13" i="51"/>
  <c r="L13" i="51"/>
  <c r="K13" i="51"/>
  <c r="J13" i="51"/>
  <c r="I13" i="51"/>
  <c r="G13" i="51"/>
  <c r="H13" i="51" s="1"/>
  <c r="F13" i="51"/>
  <c r="E13" i="51"/>
  <c r="D13" i="51"/>
  <c r="C13" i="51"/>
  <c r="AI12" i="51"/>
  <c r="AH12" i="51"/>
  <c r="AF12" i="51"/>
  <c r="AG12" i="51" s="1"/>
  <c r="AE12" i="51"/>
  <c r="AD12" i="51"/>
  <c r="AB12" i="51"/>
  <c r="AA12" i="51"/>
  <c r="Z12" i="51"/>
  <c r="Y12" i="51"/>
  <c r="W12" i="51"/>
  <c r="X12" i="51" s="1"/>
  <c r="V12" i="51"/>
  <c r="P12" i="51"/>
  <c r="Q12" i="51" s="1"/>
  <c r="O12" i="51"/>
  <c r="N12" i="51"/>
  <c r="M12" i="51"/>
  <c r="L12" i="51"/>
  <c r="K12" i="51"/>
  <c r="I12" i="51"/>
  <c r="J12" i="51" s="1"/>
  <c r="H12" i="51"/>
  <c r="G12" i="51"/>
  <c r="F12" i="51"/>
  <c r="E12" i="51"/>
  <c r="D12" i="51"/>
  <c r="C12" i="51"/>
  <c r="R12" i="51" s="1"/>
  <c r="S12" i="51" s="1"/>
  <c r="AH11" i="51"/>
  <c r="AI11" i="51" s="1"/>
  <c r="AG11" i="51"/>
  <c r="AF11" i="51"/>
  <c r="AD11" i="51"/>
  <c r="AE11" i="51" s="1"/>
  <c r="AB11" i="51"/>
  <c r="AA11" i="51"/>
  <c r="Y11" i="51"/>
  <c r="Z11" i="51" s="1"/>
  <c r="X11" i="51"/>
  <c r="W11" i="51"/>
  <c r="V11" i="51"/>
  <c r="R11" i="51"/>
  <c r="S11" i="51" s="1"/>
  <c r="Q11" i="51"/>
  <c r="P11" i="51"/>
  <c r="N11" i="51"/>
  <c r="O11" i="51" s="1"/>
  <c r="M11" i="51"/>
  <c r="L11" i="51"/>
  <c r="K11" i="51"/>
  <c r="J11" i="51"/>
  <c r="I11" i="51"/>
  <c r="G11" i="51"/>
  <c r="H11" i="51" s="1"/>
  <c r="F11" i="51"/>
  <c r="E11" i="51"/>
  <c r="D11" i="51"/>
  <c r="C11" i="51"/>
  <c r="AH7" i="51"/>
  <c r="AF7" i="51"/>
  <c r="AD7" i="51"/>
  <c r="AA7" i="51"/>
  <c r="Y7" i="51"/>
  <c r="W7" i="51"/>
  <c r="P7" i="51"/>
  <c r="N7" i="51"/>
  <c r="K7" i="51"/>
  <c r="I7" i="51"/>
  <c r="G7" i="51"/>
  <c r="M7" i="51" s="1"/>
  <c r="F7" i="51"/>
  <c r="L7" i="51" s="1"/>
  <c r="E7" i="51"/>
  <c r="D7" i="51"/>
  <c r="R7" i="51" l="1"/>
</calcChain>
</file>

<file path=xl/sharedStrings.xml><?xml version="1.0" encoding="utf-8"?>
<sst xmlns="http://schemas.openxmlformats.org/spreadsheetml/2006/main" count="213" uniqueCount="129">
  <si>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</si>
  <si>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</si>
  <si>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</si>
  <si>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</si>
  <si>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</si>
  <si>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</si>
  <si>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</si>
  <si>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</si>
  <si>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</si>
  <si>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</si>
  <si>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</si>
  <si>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</si>
  <si>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</si>
  <si>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</si>
  <si>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</si>
  <si>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</si>
  <si>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</si>
  <si>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</si>
  <si>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</si>
  <si>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</si>
  <si>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</si>
  <si>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</si>
  <si>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</si>
  <si>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</si>
  <si>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</si>
  <si>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</si>
  <si>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</si>
  <si>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</si>
  <si>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</si>
  <si>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</si>
  <si>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</si>
  <si>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</si>
  <si>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</si>
  <si>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</si>
  <si>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</si>
  <si>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</si>
  <si>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</si>
  <si>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</si>
  <si>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</si>
  <si>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</si>
  <si>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</si>
  <si>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</si>
  <si>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</si>
  <si>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</si>
  <si>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</si>
  <si>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</si>
  <si>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</si>
  <si>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A</t>
    <phoneticPr fontId="1"/>
  </si>
  <si>
    <t>B</t>
    <phoneticPr fontId="1"/>
  </si>
  <si>
    <t>C</t>
    <phoneticPr fontId="1"/>
  </si>
  <si>
    <t>D</t>
    <phoneticPr fontId="1"/>
  </si>
  <si>
    <t>E</t>
    <phoneticPr fontId="1"/>
  </si>
  <si>
    <t>時点</t>
    <rPh sb="0" eb="2">
      <t>ジテン</t>
    </rPh>
    <phoneticPr fontId="1"/>
  </si>
  <si>
    <t>J</t>
    <phoneticPr fontId="1"/>
  </si>
  <si>
    <t>H</t>
    <phoneticPr fontId="1"/>
  </si>
  <si>
    <t>I</t>
    <phoneticPr fontId="1"/>
  </si>
  <si>
    <t>F</t>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</si>
  <si>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</si>
  <si>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</si>
  <si>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</si>
  <si>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</si>
  <si>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</si>
  <si>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</si>
  <si>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</si>
  <si>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確保病床
使用率</t>
    <rPh sb="0" eb="2">
      <t>カクホ</t>
    </rPh>
    <rPh sb="2" eb="4">
      <t>ビョウショウ</t>
    </rPh>
    <rPh sb="5" eb="8">
      <t>シヨウリツ</t>
    </rPh>
    <phoneticPr fontId="1"/>
  </si>
  <si>
    <t>確保想定
病床使用率</t>
    <rPh sb="0" eb="2">
      <t>カクホ</t>
    </rPh>
    <rPh sb="2" eb="4">
      <t>ソウテイ</t>
    </rPh>
    <rPh sb="5" eb="7">
      <t>ビョウショウ</t>
    </rPh>
    <rPh sb="7" eb="10">
      <t>シヨウリツ</t>
    </rPh>
    <phoneticPr fontId="1"/>
  </si>
  <si>
    <t>確保病床
使用率
【重症患者】</t>
    <rPh sb="0" eb="2">
      <t>カクホ</t>
    </rPh>
    <rPh sb="2" eb="4">
      <t>ビョウショウ</t>
    </rPh>
    <rPh sb="5" eb="8">
      <t>シヨウリツ</t>
    </rPh>
    <rPh sb="10" eb="12">
      <t>ジュウショウ</t>
    </rPh>
    <rPh sb="12" eb="14">
      <t>カンジャ</t>
    </rPh>
    <phoneticPr fontId="1"/>
  </si>
  <si>
    <t>確保想定
病床使用率
【重症患者】</t>
    <rPh sb="0" eb="2">
      <t>カクホ</t>
    </rPh>
    <rPh sb="2" eb="4">
      <t>ソウテイ</t>
    </rPh>
    <rPh sb="5" eb="7">
      <t>ビョウショウ</t>
    </rPh>
    <rPh sb="7" eb="10">
      <t>シヨウリツ</t>
    </rPh>
    <rPh sb="12" eb="14">
      <t>ジュウショウ</t>
    </rPh>
    <rPh sb="14" eb="16">
      <t>カンジャ</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</si>
  <si>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</si>
  <si>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</si>
  <si>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④直近１週間の陽性者数</t>
    <rPh sb="1" eb="3">
      <t>チョッキン</t>
    </rPh>
    <rPh sb="4" eb="6">
      <t>シュウカン</t>
    </rPh>
    <rPh sb="7" eb="10">
      <t>ヨウセイシャ</t>
    </rPh>
    <rPh sb="10" eb="11">
      <t>スウ</t>
    </rPh>
    <phoneticPr fontId="1"/>
  </si>
  <si>
    <t>⑤直近１週間
とその前１週間の比</t>
    <rPh sb="1" eb="3">
      <t>チョッキン</t>
    </rPh>
    <rPh sb="4" eb="6">
      <t>シュウカン</t>
    </rPh>
    <rPh sb="10" eb="11">
      <t>マエ</t>
    </rPh>
    <rPh sb="12" eb="14">
      <t>シュウカン</t>
    </rPh>
    <rPh sb="15" eb="16">
      <t>ヒ</t>
    </rPh>
    <phoneticPr fontId="1"/>
  </si>
  <si>
    <t>⑥感染経路
不明な者の
割合</t>
    <rPh sb="1" eb="3">
      <t>カンセン</t>
    </rPh>
    <rPh sb="3" eb="5">
      <t>ケイロ</t>
    </rPh>
    <rPh sb="6" eb="8">
      <t>フメイ</t>
    </rPh>
    <rPh sb="9" eb="10">
      <t>シャ</t>
    </rPh>
    <rPh sb="12" eb="14">
      <t>ワリアイ</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</si>
  <si>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</si>
  <si>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</si>
  <si>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</si>
  <si>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</si>
  <si>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r>
      <t xml:space="preserve">③陽性者数／
PCR検査件数
</t>
    </r>
    <r>
      <rPr>
        <b/>
        <sz val="18"/>
        <color theme="0"/>
        <rFont val="Meiryo UI"/>
        <family val="3"/>
        <charset val="128"/>
      </rPr>
      <t>（最近１週間）</t>
    </r>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</si>
  <si>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</si>
  <si>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</si>
  <si>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</si>
  <si>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</si>
  <si>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※：確保病床使用率、確保想定病床使用率、療養者数は、厚生労働省「新型コロナウイルス感染症患者の療養状況等及び入院患者受入病床数等に関する調査」による。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2">
      <t>カクホ</t>
    </rPh>
    <rPh sb="12" eb="14">
      <t>ソウテイ</t>
    </rPh>
    <rPh sb="14" eb="16">
      <t>ビョウショウ</t>
    </rPh>
    <rPh sb="16" eb="19">
      <t>シヨウリツ</t>
    </rPh>
    <rPh sb="20" eb="23">
      <t>リョウヨウシャ</t>
    </rPh>
    <rPh sb="23" eb="24">
      <t>スウ</t>
    </rPh>
    <rPh sb="26" eb="28">
      <t>コウセイ</t>
    </rPh>
    <rPh sb="28" eb="31">
      <t>ロウドウショウ</t>
    </rPh>
    <rPh sb="32" eb="34">
      <t>シンガタ</t>
    </rPh>
    <rPh sb="41" eb="44">
      <t>カンセンショウ</t>
    </rPh>
    <rPh sb="44" eb="46">
      <t>カンジャ</t>
    </rPh>
    <rPh sb="47" eb="49">
      <t>リョウヨウ</t>
    </rPh>
    <rPh sb="49" eb="51">
      <t>ジョウキョウ</t>
    </rPh>
    <rPh sb="51" eb="52">
      <t>トウ</t>
    </rPh>
    <rPh sb="52" eb="53">
      <t>オヨ</t>
    </rPh>
    <rPh sb="54" eb="56">
      <t>ニュウイン</t>
    </rPh>
    <rPh sb="56" eb="58">
      <t>カンジャ</t>
    </rPh>
    <rPh sb="58" eb="60">
      <t>ウケイレ</t>
    </rPh>
    <rPh sb="60" eb="63">
      <t>ビョウショウスウ</t>
    </rPh>
    <rPh sb="63" eb="64">
      <t>トウ</t>
    </rPh>
    <rPh sb="65" eb="66">
      <t>カン</t>
    </rPh>
    <rPh sb="68" eb="70">
      <t>チョウサ</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</si>
  <si>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</si>
  <si>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</si>
  <si>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　　　8/21公表分からは、国の基準に則って、集中治療室（ICU）等での管理が必要な患者も含めた数値が報告されている。</t>
    <phoneticPr fontId="1"/>
  </si>
  <si>
    <t>　　　確保想定病床使用率は、同調査における「最終フェーズにおける即応病床（計画）数」を用いて計算している。同調査では、記載日の翌日 00:00時点としてとりまとめている。</t>
    <rPh sb="3" eb="5">
      <t>カクホ</t>
    </rPh>
    <rPh sb="5" eb="7">
      <t>ソウテイ</t>
    </rPh>
    <rPh sb="7" eb="9">
      <t>ビョウショウ</t>
    </rPh>
    <rPh sb="9" eb="12">
      <t>シヨウリツ</t>
    </rPh>
    <rPh sb="14" eb="15">
      <t>ドウ</t>
    </rPh>
    <rPh sb="15" eb="17">
      <t>チョウサ</t>
    </rPh>
    <rPh sb="43" eb="44">
      <t>モチ</t>
    </rPh>
    <rPh sb="46" eb="48">
      <t>ケイサン</t>
    </rPh>
    <phoneticPr fontId="1"/>
  </si>
  <si>
    <t>全入院者</t>
    <rPh sb="0" eb="1">
      <t>ゼン</t>
    </rPh>
    <rPh sb="1" eb="4">
      <t>ニュウインシャ</t>
    </rPh>
    <phoneticPr fontId="1"/>
  </si>
  <si>
    <t>重症患者</t>
    <rPh sb="0" eb="2">
      <t>ジュウショウ</t>
    </rPh>
    <rPh sb="2" eb="4">
      <t>カンジャ</t>
    </rPh>
    <phoneticPr fontId="1"/>
  </si>
  <si>
    <t>G</t>
    <phoneticPr fontId="1"/>
  </si>
  <si>
    <t>※：確保病床数が確保想定病床数を超える場合には、確保想定病床数は確保病床数と同数として計算している。</t>
    <rPh sb="43" eb="45">
      <t>ケイサン</t>
    </rPh>
    <phoneticPr fontId="1"/>
  </si>
  <si>
    <t>（参考）都道府県の医療提供体制等の状況（医療提供体制・監視体制・感染の状況）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</si>
  <si>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</si>
  <si>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</si>
  <si>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t>【　　　　　　　　　　医療提供体制　　　　　　　　　　】</t>
    <rPh sb="11" eb="13">
      <t>イリョウ</t>
    </rPh>
    <rPh sb="13" eb="15">
      <t>テイキョウ</t>
    </rPh>
    <rPh sb="15" eb="17">
      <t>タイセイ</t>
    </rPh>
    <phoneticPr fontId="1"/>
  </si>
  <si>
    <t>【監視体制】</t>
    <rPh sb="1" eb="3">
      <t>カンシ</t>
    </rPh>
    <rPh sb="3" eb="5">
      <t>タイセイ</t>
    </rPh>
    <phoneticPr fontId="1"/>
  </si>
  <si>
    <t>①病床のひっ迫具合</t>
    <rPh sb="1" eb="3">
      <t>ビョウショウ</t>
    </rPh>
    <rPh sb="6" eb="7">
      <t>パク</t>
    </rPh>
    <rPh sb="7" eb="9">
      <t>グアイ</t>
    </rPh>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</si>
  <si>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</si>
  <si>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</si>
  <si>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</si>
  <si>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</si>
  <si>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</si>
  <si>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</si>
  <si>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</si>
  <si>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</si>
  <si>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</si>
  <si>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</si>
  <si>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</si>
  <si>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</si>
  <si>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15</t>
    <phoneticPr fontId="1"/>
  </si>
  <si>
    <t>10％</t>
    <phoneticPr fontId="1"/>
  </si>
  <si>
    <t>25</t>
    <phoneticPr fontId="1"/>
  </si>
  <si>
    <t>※：東京都、滋賀県、京都府、福岡県及び沖縄県の重症者数については、これまで都府県独自の基準に則って報告された数値を掲載していたが、</t>
    <phoneticPr fontId="1"/>
  </si>
  <si>
    <t>※：入院患者・入院確定数、宿泊患者数については、８都道府県については5/15時点、それ以外の県については5/13時点。</t>
  </si>
  <si>
    <t>【　　　参考指標　　　】</t>
    <rPh sb="4" eb="6">
      <t>サンコウ</t>
    </rPh>
    <rPh sb="6" eb="8">
      <t>シヒョウ</t>
    </rPh>
    <phoneticPr fontId="1"/>
  </si>
  <si>
    <t>K</t>
    <phoneticPr fontId="1"/>
  </si>
  <si>
    <t>L</t>
    <phoneticPr fontId="1"/>
  </si>
  <si>
    <r>
      <t xml:space="preserve">⑦救急搬送
困難事例
</t>
    </r>
    <r>
      <rPr>
        <b/>
        <sz val="18"/>
        <color theme="0"/>
        <rFont val="Meiryo UI"/>
        <family val="3"/>
        <charset val="128"/>
      </rPr>
      <t>(対前年同週）
【大都市圏】</t>
    </r>
    <rPh sb="1" eb="3">
      <t>キュウキュウ</t>
    </rPh>
    <rPh sb="3" eb="5">
      <t>ハンソウ</t>
    </rPh>
    <rPh sb="6" eb="8">
      <t>コンナン</t>
    </rPh>
    <rPh sb="8" eb="10">
      <t>ジレイ</t>
    </rPh>
    <rPh sb="12" eb="13">
      <t>タイ</t>
    </rPh>
    <rPh sb="13" eb="15">
      <t>ゼンネン</t>
    </rPh>
    <rPh sb="15" eb="16">
      <t>ドウ</t>
    </rPh>
    <rPh sb="16" eb="17">
      <t>シュウ</t>
    </rPh>
    <rPh sb="20" eb="24">
      <t>ダイトシケン</t>
    </rPh>
    <phoneticPr fontId="1"/>
  </si>
  <si>
    <r>
      <t xml:space="preserve">⑧発症から診断までの日数
</t>
    </r>
    <r>
      <rPr>
        <b/>
        <sz val="18"/>
        <color theme="0"/>
        <rFont val="Meiryo UI"/>
        <family val="3"/>
        <charset val="128"/>
      </rPr>
      <t>【大都市圏】</t>
    </r>
    <rPh sb="1" eb="3">
      <t>ハッショウ</t>
    </rPh>
    <rPh sb="5" eb="7">
      <t>シンダン</t>
    </rPh>
    <rPh sb="10" eb="12">
      <t>ニッスウ</t>
    </rPh>
    <rPh sb="14" eb="18">
      <t>ダイトシケン</t>
    </rPh>
    <phoneticPr fontId="1"/>
  </si>
  <si>
    <t>~7/26(１W)</t>
    <phoneticPr fontId="1"/>
  </si>
  <si>
    <t>~7/19(１W)</t>
    <phoneticPr fontId="1"/>
  </si>
  <si>
    <t>％</t>
    <phoneticPr fontId="1"/>
  </si>
  <si>
    <t>日</t>
    <rPh sb="0" eb="1">
      <t>ニチ</t>
    </rPh>
    <phoneticPr fontId="1"/>
  </si>
  <si>
    <t>7日</t>
    <rPh sb="1" eb="2">
      <t>ニチ</t>
    </rPh>
    <phoneticPr fontId="1"/>
  </si>
  <si>
    <t>10日</t>
    <rPh sb="2" eb="3">
      <t>ニチ</t>
    </rPh>
    <phoneticPr fontId="1"/>
  </si>
  <si>
    <t>皆増</t>
    <rPh sb="0" eb="1">
      <t>ミナ</t>
    </rPh>
    <rPh sb="1" eb="2">
      <t>ゾウ</t>
    </rPh>
    <phoneticPr fontId="1"/>
  </si>
  <si>
    <t>ｰ</t>
    <phoneticPr fontId="1"/>
  </si>
  <si>
    <t>皆減</t>
    <rPh sb="0" eb="1">
      <t>ミナ</t>
    </rPh>
    <rPh sb="1" eb="2">
      <t>ゲン</t>
    </rPh>
    <phoneticPr fontId="1"/>
  </si>
  <si>
    <t>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</si>
</sst>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20"/>
      <name val="Meiryo UI"/>
      <family val="3"/>
      <charset val="128"/>
    </font>
    <font>
      <sz val="20"/>
      <color theme="1"/>
      <name val="游ゴシック"/>
      <family val="2"/>
      <charset val="128"/>
      <scheme val="minor"/>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theme="0" tint="-0.249977111117893"/>
        <bgColor indexed="64"/>
      </patternFill>
    </fill>
  </fills>
  <borders count="6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63">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4"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4" fillId="2" borderId="0" xfId="0" applyNumberFormat="1" applyFont="1" applyFill="1" applyAlignment="1">
      <alignment vertical="center" wrapText="1"/>
    </xf>
    <xf numFmtId="0" fontId="20" fillId="0" borderId="0" xfId="0" applyFont="1">
      <alignment vertical="center"/>
    </xf>
    <xf numFmtId="0" fontId="16" fillId="0" borderId="0" xfId="0" applyFont="1">
      <alignment vertical="center"/>
    </xf>
    <xf numFmtId="0" fontId="11" fillId="3" borderId="10" xfId="0" applyFont="1" applyFill="1" applyBorder="1" applyAlignment="1">
      <alignment horizontal="center" vertical="center" wrapText="1"/>
    </xf>
    <xf numFmtId="0" fontId="18" fillId="2" borderId="0" xfId="0" applyFont="1" applyFill="1">
      <alignment vertical="center"/>
    </xf>
    <xf numFmtId="0" fontId="16" fillId="2" borderId="0" xfId="0" applyFont="1" applyFill="1">
      <alignment vertical="center"/>
    </xf>
    <xf numFmtId="177" fontId="21" fillId="2" borderId="0" xfId="0" applyNumberFormat="1" applyFont="1" applyFill="1" applyAlignment="1">
      <alignment vertical="center" wrapText="1"/>
    </xf>
    <xf numFmtId="0" fontId="17" fillId="2" borderId="11" xfId="0" applyFont="1" applyFill="1" applyBorder="1" applyAlignment="1">
      <alignment horizontal="center" vertical="center" wrapText="1"/>
    </xf>
    <xf numFmtId="177" fontId="27" fillId="2" borderId="0" xfId="0" applyNumberFormat="1" applyFont="1" applyFill="1" applyAlignment="1">
      <alignment vertical="center" wrapText="1"/>
    </xf>
    <xf numFmtId="0" fontId="22" fillId="2" borderId="0" xfId="0" applyFont="1" applyFill="1" applyBorder="1">
      <alignment vertic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29" fillId="0" borderId="0" xfId="0" applyFont="1">
      <alignment vertical="center"/>
    </xf>
    <xf numFmtId="0" fontId="16" fillId="2" borderId="0" xfId="0" applyFont="1" applyFill="1" applyAlignment="1">
      <alignment vertical="center"/>
    </xf>
    <xf numFmtId="180" fontId="25" fillId="2" borderId="0"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0" xfId="0" applyFont="1" applyFill="1" applyBorder="1">
      <alignment vertical="center"/>
    </xf>
    <xf numFmtId="0" fontId="7" fillId="2" borderId="0" xfId="0" applyFont="1" applyFill="1" applyBorder="1">
      <alignment vertical="center"/>
    </xf>
    <xf numFmtId="0" fontId="8" fillId="2" borderId="0" xfId="0" applyFont="1" applyFill="1" applyBorder="1">
      <alignment vertical="center"/>
    </xf>
    <xf numFmtId="0" fontId="2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80" fontId="12" fillId="2" borderId="0" xfId="0" applyNumberFormat="1" applyFont="1" applyFill="1" applyBorder="1" applyAlignment="1">
      <alignment horizontal="center" vertical="center" wrapText="1"/>
    </xf>
    <xf numFmtId="0" fontId="25" fillId="4" borderId="24" xfId="0"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180" fontId="25" fillId="4" borderId="11"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180" fontId="12" fillId="2" borderId="25" xfId="0" applyNumberFormat="1" applyFont="1" applyFill="1" applyBorder="1" applyAlignment="1">
      <alignment horizontal="center" vertical="center" wrapText="1"/>
    </xf>
    <xf numFmtId="177" fontId="26" fillId="2" borderId="0" xfId="2" applyNumberFormat="1" applyFont="1" applyFill="1" applyBorder="1" applyAlignment="1">
      <alignment horizontal="center" vertical="center"/>
    </xf>
    <xf numFmtId="0" fontId="23" fillId="0" borderId="3" xfId="0" applyFont="1" applyFill="1" applyBorder="1" applyAlignment="1">
      <alignment horizontal="center" vertical="center" wrapText="1"/>
    </xf>
    <xf numFmtId="180" fontId="25" fillId="0" borderId="3" xfId="0" applyNumberFormat="1" applyFont="1" applyFill="1" applyBorder="1" applyAlignment="1">
      <alignment horizontal="center" vertical="center" wrapText="1"/>
    </xf>
    <xf numFmtId="180" fontId="24" fillId="0" borderId="3"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182" fontId="26" fillId="0" borderId="3" xfId="1" applyNumberFormat="1" applyFont="1" applyFill="1" applyBorder="1" applyAlignment="1">
      <alignment horizontal="left" vertical="center" wrapText="1"/>
    </xf>
    <xf numFmtId="179" fontId="26" fillId="2" borderId="42" xfId="1" applyNumberFormat="1" applyFont="1" applyFill="1" applyBorder="1" applyAlignment="1">
      <alignment horizontal="right" vertical="center" wrapText="1"/>
    </xf>
    <xf numFmtId="179" fontId="26" fillId="2" borderId="9" xfId="1" applyNumberFormat="1" applyFont="1" applyFill="1" applyBorder="1" applyAlignment="1">
      <alignment horizontal="right" vertical="center" wrapText="1"/>
    </xf>
    <xf numFmtId="178" fontId="26" fillId="0" borderId="7" xfId="1" applyNumberFormat="1" applyFont="1" applyFill="1" applyBorder="1" applyAlignment="1">
      <alignment horizontal="right" vertical="center" wrapText="1"/>
    </xf>
    <xf numFmtId="178" fontId="26" fillId="2" borderId="9" xfId="1" applyNumberFormat="1" applyFont="1" applyFill="1" applyBorder="1" applyAlignment="1">
      <alignment horizontal="right" vertical="center" wrapText="1"/>
    </xf>
    <xf numFmtId="179" fontId="26" fillId="2" borderId="46" xfId="1" applyNumberFormat="1" applyFont="1" applyFill="1" applyBorder="1" applyAlignment="1">
      <alignment horizontal="right" vertical="center" wrapText="1"/>
    </xf>
    <xf numFmtId="0" fontId="28" fillId="0" borderId="0" xfId="0" applyFont="1" applyFill="1" applyBorder="1">
      <alignment vertical="center"/>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80" fontId="31" fillId="2" borderId="0" xfId="0" applyNumberFormat="1" applyFont="1" applyFill="1" applyBorder="1" applyAlignment="1">
      <alignment horizontal="center" vertical="center" wrapText="1"/>
    </xf>
    <xf numFmtId="180" fontId="30" fillId="2" borderId="6" xfId="0" applyNumberFormat="1" applyFont="1" applyFill="1" applyBorder="1" applyAlignment="1">
      <alignment horizontal="center" vertical="center" wrapText="1"/>
    </xf>
    <xf numFmtId="0" fontId="32" fillId="2" borderId="0" xfId="0" applyFont="1" applyFill="1" applyBorder="1">
      <alignment vertical="center"/>
    </xf>
    <xf numFmtId="179" fontId="26" fillId="0" borderId="9" xfId="2" applyNumberFormat="1" applyFont="1" applyFill="1" applyBorder="1" applyAlignment="1">
      <alignment horizontal="right" vertical="center"/>
    </xf>
    <xf numFmtId="178" fontId="26" fillId="0" borderId="14" xfId="1" applyNumberFormat="1" applyFont="1" applyFill="1" applyBorder="1" applyAlignment="1">
      <alignment horizontal="right" vertical="center" wrapText="1"/>
    </xf>
    <xf numFmtId="178" fontId="26" fillId="0" borderId="1" xfId="1" applyNumberFormat="1" applyFont="1" applyFill="1" applyBorder="1" applyAlignment="1">
      <alignment horizontal="right" vertical="center" wrapText="1"/>
    </xf>
    <xf numFmtId="178" fontId="26" fillId="0" borderId="44" xfId="1" applyNumberFormat="1" applyFont="1" applyFill="1" applyBorder="1" applyAlignment="1">
      <alignment horizontal="right" vertical="center" wrapText="1"/>
    </xf>
    <xf numFmtId="179" fontId="26" fillId="0" borderId="42" xfId="2" applyNumberFormat="1" applyFont="1" applyFill="1" applyBorder="1" applyAlignment="1">
      <alignment horizontal="right" vertical="center"/>
    </xf>
    <xf numFmtId="178" fontId="26" fillId="0" borderId="9" xfId="1" applyNumberFormat="1" applyFont="1" applyFill="1" applyBorder="1" applyAlignment="1">
      <alignment horizontal="right" vertical="center" wrapText="1"/>
    </xf>
    <xf numFmtId="182" fontId="26" fillId="2" borderId="12" xfId="1" applyNumberFormat="1" applyFont="1" applyFill="1" applyBorder="1" applyAlignment="1">
      <alignment horizontal="right" vertical="center" wrapText="1"/>
    </xf>
    <xf numFmtId="182" fontId="26" fillId="0" borderId="36" xfId="1" applyNumberFormat="1" applyFont="1" applyFill="1" applyBorder="1" applyAlignment="1">
      <alignment horizontal="right" vertical="center" wrapText="1"/>
    </xf>
    <xf numFmtId="182" fontId="26" fillId="0" borderId="3" xfId="1" applyNumberFormat="1" applyFont="1" applyFill="1" applyBorder="1" applyAlignment="1">
      <alignment horizontal="right" vertical="center" wrapText="1"/>
    </xf>
    <xf numFmtId="182" fontId="26" fillId="0" borderId="47" xfId="1" applyNumberFormat="1" applyFont="1" applyFill="1" applyBorder="1" applyAlignment="1">
      <alignment horizontal="right" vertical="center" wrapText="1"/>
    </xf>
    <xf numFmtId="182" fontId="26" fillId="2" borderId="36" xfId="1" applyNumberFormat="1" applyFont="1" applyFill="1" applyBorder="1" applyAlignment="1">
      <alignment horizontal="right" vertical="center" wrapText="1"/>
    </xf>
    <xf numFmtId="182" fontId="26" fillId="0" borderId="50" xfId="1" applyNumberFormat="1" applyFont="1" applyFill="1" applyBorder="1" applyAlignment="1">
      <alignment horizontal="right" vertical="center" wrapText="1"/>
    </xf>
    <xf numFmtId="183" fontId="26" fillId="0" borderId="7" xfId="1" applyNumberFormat="1" applyFont="1" applyFill="1" applyBorder="1" applyAlignment="1">
      <alignment horizontal="right" vertical="center" wrapText="1"/>
    </xf>
    <xf numFmtId="183" fontId="26" fillId="0" borderId="43" xfId="1" applyNumberFormat="1" applyFont="1" applyFill="1" applyBorder="1" applyAlignment="1">
      <alignment horizontal="right" vertical="center" wrapText="1"/>
    </xf>
    <xf numFmtId="183" fontId="26" fillId="0" borderId="36" xfId="1" applyNumberFormat="1" applyFont="1" applyFill="1" applyBorder="1" applyAlignment="1">
      <alignment horizontal="right" vertical="center" wrapText="1"/>
    </xf>
    <xf numFmtId="182" fontId="26" fillId="0" borderId="12" xfId="2" applyNumberFormat="1" applyFont="1" applyFill="1" applyBorder="1" applyAlignment="1">
      <alignment horizontal="right" vertical="center"/>
    </xf>
    <xf numFmtId="182" fontId="26" fillId="0" borderId="43" xfId="2" applyNumberFormat="1" applyFont="1" applyFill="1" applyBorder="1" applyAlignment="1">
      <alignment horizontal="right" vertical="center"/>
    </xf>
    <xf numFmtId="182" fontId="26" fillId="0" borderId="36" xfId="2" applyNumberFormat="1" applyFont="1" applyFill="1" applyBorder="1" applyAlignment="1">
      <alignment horizontal="right" vertical="center"/>
    </xf>
    <xf numFmtId="38" fontId="17" fillId="3" borderId="8" xfId="1" applyFont="1" applyFill="1" applyBorder="1" applyAlignment="1">
      <alignment horizontal="right" vertical="center" wrapText="1"/>
    </xf>
    <xf numFmtId="38" fontId="17" fillId="3" borderId="10" xfId="1" applyFont="1" applyFill="1" applyBorder="1" applyAlignment="1">
      <alignment horizontal="right" vertical="center" wrapText="1"/>
    </xf>
    <xf numFmtId="38" fontId="17" fillId="3" borderId="5" xfId="1" applyFont="1" applyFill="1" applyBorder="1" applyAlignment="1">
      <alignment horizontal="right" vertical="center" wrapText="1"/>
    </xf>
    <xf numFmtId="38" fontId="17" fillId="3" borderId="37" xfId="1" applyFont="1" applyFill="1" applyBorder="1" applyAlignment="1">
      <alignment horizontal="right" vertical="center" wrapText="1"/>
    </xf>
    <xf numFmtId="182" fontId="26" fillId="2" borderId="47" xfId="1" applyNumberFormat="1" applyFont="1" applyFill="1" applyBorder="1" applyAlignment="1">
      <alignment horizontal="right" vertical="center" wrapText="1"/>
    </xf>
    <xf numFmtId="9" fontId="26" fillId="2" borderId="0" xfId="1" applyNumberFormat="1" applyFont="1" applyFill="1" applyBorder="1" applyAlignment="1">
      <alignment horizontal="right" vertical="center" wrapText="1"/>
    </xf>
    <xf numFmtId="0" fontId="17" fillId="2" borderId="35" xfId="0" applyFont="1" applyFill="1" applyBorder="1" applyAlignment="1">
      <alignment horizontal="center" vertical="center" wrapText="1"/>
    </xf>
    <xf numFmtId="0" fontId="23" fillId="4" borderId="55" xfId="0" applyFont="1" applyFill="1" applyBorder="1" applyAlignment="1">
      <alignment vertical="center" wrapText="1"/>
    </xf>
    <xf numFmtId="0" fontId="23" fillId="4" borderId="1" xfId="0" applyFont="1" applyFill="1" applyBorder="1" applyAlignment="1">
      <alignment vertical="center" wrapText="1"/>
    </xf>
    <xf numFmtId="0" fontId="23" fillId="4" borderId="0"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9" fillId="4" borderId="16" xfId="0" applyFont="1" applyFill="1" applyBorder="1" applyAlignment="1">
      <alignment vertical="center" wrapText="1"/>
    </xf>
    <xf numFmtId="0" fontId="19" fillId="4" borderId="25" xfId="0" applyFont="1" applyFill="1" applyBorder="1" applyAlignment="1">
      <alignment vertical="center" wrapText="1"/>
    </xf>
    <xf numFmtId="0" fontId="19" fillId="4" borderId="26" xfId="0" applyFont="1" applyFill="1" applyBorder="1" applyAlignment="1">
      <alignment vertical="center" wrapText="1"/>
    </xf>
    <xf numFmtId="180" fontId="25" fillId="4" borderId="35" xfId="0" applyNumberFormat="1" applyFont="1" applyFill="1" applyBorder="1" applyAlignment="1">
      <alignment horizontal="center" vertical="center" wrapText="1"/>
    </xf>
    <xf numFmtId="180" fontId="25" fillId="4" borderId="17" xfId="0" applyNumberFormat="1" applyFont="1" applyFill="1" applyBorder="1" applyAlignment="1">
      <alignment horizontal="center" vertical="center" wrapText="1"/>
    </xf>
    <xf numFmtId="180" fontId="25" fillId="4" borderId="31" xfId="0" applyNumberFormat="1" applyFont="1" applyFill="1" applyBorder="1" applyAlignment="1">
      <alignment horizontal="center" vertical="center" wrapText="1"/>
    </xf>
    <xf numFmtId="0" fontId="25" fillId="4" borderId="39" xfId="0" applyFont="1" applyFill="1" applyBorder="1" applyAlignment="1">
      <alignment horizontal="center" vertical="center" wrapText="1"/>
    </xf>
    <xf numFmtId="180" fontId="25" fillId="4" borderId="58" xfId="0" applyNumberFormat="1" applyFont="1" applyFill="1" applyBorder="1" applyAlignment="1">
      <alignment horizontal="center" vertical="center" wrapText="1"/>
    </xf>
    <xf numFmtId="9" fontId="31" fillId="0" borderId="59" xfId="0" applyNumberFormat="1" applyFont="1" applyFill="1" applyBorder="1" applyAlignment="1">
      <alignment horizontal="center" vertical="center" wrapText="1"/>
    </xf>
    <xf numFmtId="9" fontId="31" fillId="0" borderId="60" xfId="0" applyNumberFormat="1" applyFont="1" applyFill="1" applyBorder="1" applyAlignment="1">
      <alignment horizontal="center" vertical="center" wrapText="1"/>
    </xf>
    <xf numFmtId="9" fontId="31" fillId="0" borderId="41" xfId="0" applyNumberFormat="1" applyFont="1" applyFill="1" applyBorder="1" applyAlignment="1">
      <alignment horizontal="center" vertical="center" wrapText="1"/>
    </xf>
    <xf numFmtId="9" fontId="31" fillId="0" borderId="61" xfId="0" applyNumberFormat="1" applyFont="1" applyFill="1" applyBorder="1" applyAlignment="1">
      <alignment horizontal="center" vertical="center" wrapText="1"/>
    </xf>
    <xf numFmtId="9" fontId="31" fillId="0" borderId="40" xfId="0" applyNumberFormat="1" applyFont="1" applyFill="1" applyBorder="1" applyAlignment="1">
      <alignment horizontal="center" vertical="center" wrapText="1"/>
    </xf>
    <xf numFmtId="9" fontId="30" fillId="0" borderId="61" xfId="0" applyNumberFormat="1" applyFont="1" applyFill="1" applyBorder="1" applyAlignment="1">
      <alignment horizontal="center" vertical="center" wrapText="1"/>
    </xf>
    <xf numFmtId="38" fontId="17" fillId="0" borderId="8" xfId="1" applyFont="1" applyFill="1" applyBorder="1" applyAlignment="1">
      <alignment horizontal="right" vertical="center" wrapText="1"/>
    </xf>
    <xf numFmtId="38" fontId="17" fillId="0" borderId="9" xfId="1" applyFont="1" applyFill="1" applyBorder="1" applyAlignment="1">
      <alignment horizontal="right" vertical="center" wrapText="1"/>
    </xf>
    <xf numFmtId="179" fontId="26" fillId="0" borderId="13" xfId="1" applyNumberFormat="1" applyFont="1" applyFill="1" applyBorder="1" applyAlignment="1">
      <alignment horizontal="right" vertical="center" wrapText="1"/>
    </xf>
    <xf numFmtId="182" fontId="26" fillId="0" borderId="12" xfId="1" applyNumberFormat="1" applyFont="1" applyFill="1" applyBorder="1" applyAlignment="1">
      <alignment horizontal="right" vertical="center" wrapText="1"/>
    </xf>
    <xf numFmtId="179" fontId="26" fillId="0" borderId="14" xfId="1" applyNumberFormat="1" applyFont="1" applyFill="1" applyBorder="1" applyAlignment="1">
      <alignment horizontal="right" vertical="center" wrapText="1"/>
    </xf>
    <xf numFmtId="0" fontId="17" fillId="0" borderId="36" xfId="1" applyNumberFormat="1" applyFont="1" applyFill="1" applyBorder="1" applyAlignment="1">
      <alignment horizontal="right" vertical="center" wrapText="1"/>
    </xf>
    <xf numFmtId="0" fontId="17" fillId="0" borderId="8" xfId="1" applyNumberFormat="1" applyFont="1" applyFill="1" applyBorder="1" applyAlignment="1">
      <alignment horizontal="right" vertical="center" wrapText="1"/>
    </xf>
    <xf numFmtId="0" fontId="17" fillId="0" borderId="9" xfId="1" applyNumberFormat="1" applyFont="1" applyFill="1" applyBorder="1" applyAlignment="1">
      <alignment horizontal="right" vertical="center" wrapText="1"/>
    </xf>
    <xf numFmtId="179" fontId="26" fillId="0" borderId="9" xfId="1" applyNumberFormat="1" applyFont="1" applyFill="1" applyBorder="1" applyAlignment="1">
      <alignment horizontal="right" vertical="center" wrapText="1"/>
    </xf>
    <xf numFmtId="176" fontId="26"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7" fillId="0" borderId="12" xfId="1" applyNumberFormat="1" applyFont="1" applyFill="1" applyBorder="1" applyAlignment="1">
      <alignment horizontal="right" vertical="center" wrapText="1"/>
    </xf>
    <xf numFmtId="185" fontId="17"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6" fillId="2" borderId="13" xfId="1" applyNumberFormat="1" applyFont="1" applyFill="1" applyBorder="1" applyAlignment="1">
      <alignment horizontal="right" vertical="center" wrapText="1"/>
    </xf>
    <xf numFmtId="182" fontId="26" fillId="0" borderId="6" xfId="1" applyNumberFormat="1" applyFont="1" applyFill="1" applyBorder="1" applyAlignment="1">
      <alignment horizontal="left" vertical="center" wrapText="1"/>
    </xf>
    <xf numFmtId="9" fontId="26" fillId="2" borderId="6" xfId="1" applyNumberFormat="1" applyFont="1" applyFill="1" applyBorder="1" applyAlignment="1">
      <alignment horizontal="right" vertical="center" wrapText="1"/>
    </xf>
    <xf numFmtId="182" fontId="26" fillId="0" borderId="14" xfId="2" applyNumberFormat="1" applyFont="1" applyFill="1" applyBorder="1" applyAlignment="1">
      <alignment horizontal="right" vertical="center"/>
    </xf>
    <xf numFmtId="177" fontId="26" fillId="2" borderId="4" xfId="2" applyNumberFormat="1" applyFont="1" applyFill="1" applyBorder="1" applyAlignment="1">
      <alignment horizontal="center" vertical="center"/>
    </xf>
    <xf numFmtId="179" fontId="26" fillId="0" borderId="7" xfId="1" applyNumberFormat="1" applyFont="1" applyFill="1" applyBorder="1" applyAlignment="1">
      <alignment horizontal="right" vertical="center" wrapText="1"/>
    </xf>
    <xf numFmtId="176" fontId="26" fillId="0" borderId="9" xfId="1" applyNumberFormat="1" applyFont="1" applyFill="1" applyBorder="1" applyAlignment="1">
      <alignment horizontal="right" vertical="center" wrapText="1"/>
    </xf>
    <xf numFmtId="184" fontId="17" fillId="0" borderId="36" xfId="1" applyNumberFormat="1" applyFont="1" applyFill="1" applyBorder="1" applyAlignment="1">
      <alignment horizontal="right" vertical="center" wrapText="1"/>
    </xf>
    <xf numFmtId="185" fontId="17" fillId="0" borderId="7" xfId="1" applyNumberFormat="1" applyFont="1" applyFill="1" applyBorder="1" applyAlignment="1">
      <alignment horizontal="right" vertical="center" wrapText="1"/>
    </xf>
    <xf numFmtId="178" fontId="26" fillId="2" borderId="2" xfId="1" applyNumberFormat="1" applyFont="1" applyFill="1" applyBorder="1" applyAlignment="1">
      <alignment horizontal="right" vertical="center" wrapText="1"/>
    </xf>
    <xf numFmtId="182" fontId="26" fillId="2" borderId="3" xfId="1" applyNumberFormat="1" applyFont="1" applyFill="1" applyBorder="1" applyAlignment="1">
      <alignment horizontal="right" vertical="center" wrapText="1"/>
    </xf>
    <xf numFmtId="176" fontId="26"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6" fillId="2" borderId="52" xfId="1" applyNumberFormat="1" applyFont="1" applyFill="1" applyBorder="1" applyAlignment="1">
      <alignment horizontal="right" vertical="center" wrapText="1"/>
    </xf>
    <xf numFmtId="38" fontId="17" fillId="0" borderId="37" xfId="1" applyFont="1" applyFill="1" applyBorder="1" applyAlignment="1">
      <alignment horizontal="right" vertical="center" wrapText="1"/>
    </xf>
    <xf numFmtId="38" fontId="17" fillId="0" borderId="42" xfId="1" applyFont="1" applyFill="1" applyBorder="1" applyAlignment="1">
      <alignment horizontal="right" vertical="center" wrapText="1"/>
    </xf>
    <xf numFmtId="179" fontId="26" fillId="0" borderId="42" xfId="1" applyNumberFormat="1" applyFont="1" applyFill="1" applyBorder="1" applyAlignment="1">
      <alignment horizontal="right" vertical="center" wrapText="1"/>
    </xf>
    <xf numFmtId="182" fontId="26" fillId="0" borderId="43" xfId="1" applyNumberFormat="1" applyFont="1" applyFill="1" applyBorder="1" applyAlignment="1">
      <alignment horizontal="right" vertical="center" wrapText="1"/>
    </xf>
    <xf numFmtId="0" fontId="17" fillId="0" borderId="43" xfId="1" applyNumberFormat="1" applyFont="1" applyFill="1" applyBorder="1" applyAlignment="1">
      <alignment horizontal="right" vertical="center" wrapText="1"/>
    </xf>
    <xf numFmtId="0" fontId="17" fillId="0" borderId="37" xfId="1" applyNumberFormat="1" applyFont="1" applyFill="1" applyBorder="1" applyAlignment="1">
      <alignment horizontal="right" vertical="center" wrapText="1"/>
    </xf>
    <xf numFmtId="0" fontId="17" fillId="0" borderId="42" xfId="1" applyNumberFormat="1" applyFont="1" applyFill="1" applyBorder="1" applyAlignment="1">
      <alignment horizontal="right" vertical="center" wrapText="1"/>
    </xf>
    <xf numFmtId="176" fontId="26"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7" fillId="0" borderId="43" xfId="1" applyNumberFormat="1" applyFont="1" applyFill="1" applyBorder="1" applyAlignment="1">
      <alignment horizontal="right" vertical="center" wrapText="1"/>
    </xf>
    <xf numFmtId="185" fontId="17" fillId="0" borderId="44" xfId="1" applyNumberFormat="1" applyFont="1" applyFill="1" applyBorder="1" applyAlignment="1">
      <alignment horizontal="right" vertical="center" wrapText="1"/>
    </xf>
    <xf numFmtId="178" fontId="26" fillId="2" borderId="51" xfId="1" applyNumberFormat="1" applyFont="1" applyFill="1" applyBorder="1" applyAlignment="1">
      <alignment horizontal="right" vertical="center" wrapText="1"/>
    </xf>
    <xf numFmtId="0" fontId="17" fillId="0" borderId="47" xfId="1" applyNumberFormat="1" applyFont="1" applyFill="1" applyBorder="1" applyAlignment="1">
      <alignment horizontal="right" vertical="center" wrapText="1"/>
    </xf>
    <xf numFmtId="0" fontId="17" fillId="0" borderId="62" xfId="1" applyNumberFormat="1" applyFont="1" applyFill="1" applyBorder="1" applyAlignment="1">
      <alignment horizontal="right" vertical="center" wrapText="1"/>
    </xf>
    <xf numFmtId="0" fontId="17" fillId="0" borderId="46" xfId="1" applyNumberFormat="1" applyFont="1" applyFill="1" applyBorder="1" applyAlignment="1">
      <alignment horizontal="right" vertical="center" wrapText="1"/>
    </xf>
    <xf numFmtId="176" fontId="26" fillId="0" borderId="46" xfId="1" applyNumberFormat="1" applyFont="1" applyFill="1" applyBorder="1" applyAlignment="1">
      <alignment horizontal="right"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28" fillId="2" borderId="27"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49" fontId="17" fillId="2" borderId="38" xfId="0" applyNumberFormat="1" applyFont="1" applyFill="1" applyBorder="1" applyAlignment="1">
      <alignment horizontal="center" vertical="center" wrapText="1"/>
    </xf>
    <xf numFmtId="49" fontId="17" fillId="2" borderId="39" xfId="0" applyNumberFormat="1"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3" fillId="4" borderId="55"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55"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38" xfId="0" applyFont="1" applyFill="1" applyBorder="1" applyAlignment="1">
      <alignment horizontal="center" vertical="center"/>
    </xf>
    <xf numFmtId="0" fontId="23" fillId="4" borderId="4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180" fontId="25" fillId="4" borderId="26" xfId="0" applyNumberFormat="1" applyFont="1" applyFill="1" applyBorder="1" applyAlignment="1">
      <alignment horizontal="center" vertical="center" wrapText="1"/>
    </xf>
    <xf numFmtId="180" fontId="25" fillId="4" borderId="22" xfId="0" applyNumberFormat="1" applyFont="1" applyFill="1" applyBorder="1" applyAlignment="1">
      <alignment horizontal="center" vertical="center" wrapText="1"/>
    </xf>
    <xf numFmtId="180" fontId="25" fillId="4" borderId="23"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0" fontId="25" fillId="4" borderId="54"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57" xfId="0" applyFont="1" applyFill="1" applyBorder="1" applyAlignment="1">
      <alignment horizontal="center" vertical="center" wrapText="1"/>
    </xf>
    <xf numFmtId="180" fontId="25" fillId="4" borderId="32" xfId="0" applyNumberFormat="1" applyFont="1" applyFill="1" applyBorder="1" applyAlignment="1">
      <alignment horizontal="center" vertical="center" wrapText="1"/>
    </xf>
    <xf numFmtId="180" fontId="25" fillId="4" borderId="34" xfId="0" applyNumberFormat="1" applyFont="1" applyFill="1" applyBorder="1" applyAlignment="1">
      <alignment horizontal="center" vertical="center" wrapText="1"/>
    </xf>
    <xf numFmtId="0" fontId="24" fillId="4" borderId="16" xfId="0" applyNumberFormat="1" applyFont="1" applyFill="1" applyBorder="1" applyAlignment="1">
      <alignment horizontal="center" vertical="center" wrapText="1"/>
    </xf>
    <xf numFmtId="0" fontId="24" fillId="4" borderId="25" xfId="0" applyNumberFormat="1" applyFont="1" applyFill="1" applyBorder="1" applyAlignment="1">
      <alignment horizontal="center" vertical="center" wrapText="1"/>
    </xf>
    <xf numFmtId="180" fontId="25" fillId="4" borderId="56" xfId="0" applyNumberFormat="1" applyFont="1" applyFill="1" applyBorder="1" applyAlignment="1">
      <alignment horizontal="center" vertical="center" wrapText="1"/>
    </xf>
    <xf numFmtId="180" fontId="24" fillId="4" borderId="38" xfId="0" applyNumberFormat="1" applyFont="1" applyFill="1" applyBorder="1" applyAlignment="1">
      <alignment horizontal="center" vertical="center" wrapText="1"/>
    </xf>
    <xf numFmtId="180" fontId="24" fillId="4" borderId="53" xfId="0" applyNumberFormat="1" applyFont="1" applyFill="1" applyBorder="1" applyAlignment="1">
      <alignment horizontal="center" vertical="center" wrapText="1"/>
    </xf>
    <xf numFmtId="0" fontId="25" fillId="6" borderId="4" xfId="0" applyFont="1" applyFill="1" applyBorder="1" applyAlignment="1">
      <alignment horizontal="center" vertical="center" wrapText="1"/>
    </xf>
    <xf numFmtId="0" fontId="0" fillId="0" borderId="3" xfId="0" applyBorder="1" applyAlignment="1">
      <alignment horizontal="center" vertical="center" wrapText="1"/>
    </xf>
    <xf numFmtId="9" fontId="31" fillId="0" borderId="9" xfId="0" applyNumberFormat="1" applyFont="1" applyFill="1" applyBorder="1" applyAlignment="1">
      <alignment horizontal="center" vertical="center" wrapText="1"/>
    </xf>
    <xf numFmtId="9" fontId="31" fillId="0" borderId="36" xfId="0" applyNumberFormat="1" applyFont="1" applyFill="1" applyBorder="1" applyAlignment="1">
      <alignment horizontal="center" vertical="center" wrapText="1"/>
    </xf>
    <xf numFmtId="9" fontId="31" fillId="0" borderId="7" xfId="0" applyNumberFormat="1" applyFont="1" applyFill="1" applyBorder="1" applyAlignment="1">
      <alignment horizontal="center" vertical="center" wrapText="1"/>
    </xf>
    <xf numFmtId="180" fontId="25" fillId="4" borderId="45" xfId="0" applyNumberFormat="1" applyFont="1" applyFill="1" applyBorder="1" applyAlignment="1">
      <alignment horizontal="center" vertical="center" wrapText="1"/>
    </xf>
    <xf numFmtId="180" fontId="24" fillId="4" borderId="56" xfId="0" applyNumberFormat="1" applyFont="1" applyFill="1" applyBorder="1" applyAlignment="1">
      <alignment horizontal="center" vertical="center" wrapText="1"/>
    </xf>
    <xf numFmtId="180" fontId="24" fillId="4" borderId="25"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9" fontId="31" fillId="0" borderId="4" xfId="0" applyNumberFormat="1" applyFont="1" applyFill="1" applyBorder="1" applyAlignment="1">
      <alignment horizontal="center" vertical="center" wrapText="1"/>
    </xf>
    <xf numFmtId="9" fontId="31" fillId="0" borderId="3"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9" fontId="30" fillId="0" borderId="14"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9" fontId="30" fillId="0" borderId="13" xfId="0" applyNumberFormat="1" applyFont="1" applyFill="1" applyBorder="1" applyAlignment="1">
      <alignment horizontal="center" vertical="center" wrapText="1"/>
    </xf>
    <xf numFmtId="49" fontId="30" fillId="0" borderId="13" xfId="0" applyNumberFormat="1" applyFont="1" applyFill="1" applyBorder="1" applyAlignment="1">
      <alignment horizontal="center" vertical="center" wrapText="1"/>
    </xf>
    <xf numFmtId="49" fontId="30" fillId="0" borderId="12" xfId="0" applyNumberFormat="1" applyFont="1" applyFill="1" applyBorder="1" applyAlignment="1">
      <alignment horizontal="center" vertical="center" wrapText="1"/>
    </xf>
    <xf numFmtId="0" fontId="25" fillId="5"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49" fontId="31" fillId="0" borderId="9" xfId="0" applyNumberFormat="1" applyFont="1" applyFill="1" applyBorder="1" applyAlignment="1">
      <alignment horizontal="center" vertical="center" wrapText="1"/>
    </xf>
    <xf numFmtId="49" fontId="31" fillId="0" borderId="36" xfId="0" applyNumberFormat="1" applyFont="1" applyFill="1" applyBorder="1" applyAlignment="1">
      <alignment horizontal="center" vertical="center" wrapText="1"/>
    </xf>
    <xf numFmtId="0" fontId="25" fillId="6" borderId="0" xfId="0" applyFont="1" applyFill="1" applyBorder="1" applyAlignment="1">
      <alignment horizontal="center" vertical="center" wrapText="1"/>
    </xf>
    <xf numFmtId="0" fontId="0" fillId="0" borderId="61" xfId="0" applyBorder="1" applyAlignment="1">
      <alignment horizontal="center" vertical="center" wrapText="1"/>
    </xf>
    <xf numFmtId="181" fontId="30" fillId="0" borderId="14" xfId="0" applyNumberFormat="1" applyFont="1" applyFill="1" applyBorder="1" applyAlignment="1">
      <alignment horizontal="center" vertical="center" wrapText="1"/>
    </xf>
    <xf numFmtId="9" fontId="30" fillId="0" borderId="48" xfId="0" applyNumberFormat="1" applyFont="1" applyFill="1" applyBorder="1" applyAlignment="1">
      <alignment horizontal="center" vertical="center" wrapText="1"/>
    </xf>
    <xf numFmtId="9" fontId="30" fillId="0" borderId="49" xfId="0" applyNumberFormat="1" applyFont="1" applyFill="1" applyBorder="1" applyAlignment="1">
      <alignment horizontal="center" vertical="center" wrapText="1"/>
    </xf>
    <xf numFmtId="0" fontId="0" fillId="0" borderId="27" xfId="0" applyBorder="1" applyAlignment="1">
      <alignment vertical="center"/>
    </xf>
    <xf numFmtId="0" fontId="13" fillId="4" borderId="22" xfId="0" applyFont="1" applyFill="1" applyBorder="1" applyAlignment="1">
      <alignment horizontal="center" vertical="center" wrapText="1"/>
    </xf>
    <xf numFmtId="180" fontId="31" fillId="0" borderId="61" xfId="0" applyNumberFormat="1" applyFont="1" applyFill="1" applyBorder="1" applyAlignment="1">
      <alignment horizontal="center" vertical="center" wrapText="1"/>
    </xf>
    <xf numFmtId="180" fontId="31" fillId="0" borderId="10" xfId="0" applyNumberFormat="1" applyFont="1" applyFill="1" applyBorder="1" applyAlignment="1">
      <alignment horizontal="center" vertical="center" wrapText="1"/>
    </xf>
    <xf numFmtId="180" fontId="30" fillId="0" borderId="61" xfId="0" applyNumberFormat="1" applyFont="1" applyFill="1" applyBorder="1" applyAlignment="1">
      <alignment horizontal="center" vertical="center" wrapText="1"/>
    </xf>
    <xf numFmtId="180" fontId="30" fillId="0" borderId="10" xfId="0" applyNumberFormat="1" applyFont="1" applyFill="1" applyBorder="1" applyAlignment="1">
      <alignment horizontal="center" vertical="center" wrapText="1"/>
    </xf>
    <xf numFmtId="9" fontId="26" fillId="7" borderId="8" xfId="1" applyNumberFormat="1" applyFont="1" applyFill="1" applyBorder="1" applyAlignment="1">
      <alignment horizontal="center" vertical="center" wrapText="1"/>
    </xf>
    <xf numFmtId="9" fontId="26" fillId="0" borderId="59" xfId="1" applyNumberFormat="1" applyFont="1" applyFill="1" applyBorder="1" applyAlignment="1">
      <alignment horizontal="center" vertical="center" wrapText="1"/>
    </xf>
    <xf numFmtId="9" fontId="26" fillId="7" borderId="10" xfId="1" applyNumberFormat="1" applyFont="1" applyFill="1" applyBorder="1" applyAlignment="1">
      <alignment horizontal="center" vertical="center" wrapText="1"/>
    </xf>
    <xf numFmtId="9" fontId="26" fillId="0" borderId="61" xfId="1" applyNumberFormat="1" applyFont="1" applyFill="1" applyBorder="1" applyAlignment="1">
      <alignment horizontal="center" vertical="center" wrapText="1"/>
    </xf>
    <xf numFmtId="9" fontId="26" fillId="0" borderId="10" xfId="1" applyNumberFormat="1" applyFont="1" applyFill="1" applyBorder="1" applyAlignment="1">
      <alignment horizontal="center" vertical="center" wrapText="1"/>
    </xf>
    <xf numFmtId="49" fontId="26" fillId="0" borderId="10" xfId="1" applyNumberFormat="1" applyFont="1" applyFill="1" applyBorder="1" applyAlignment="1">
      <alignment horizontal="center" vertical="center" wrapText="1"/>
    </xf>
    <xf numFmtId="9" fontId="26" fillId="0" borderId="12" xfId="1" applyNumberFormat="1" applyFont="1" applyFill="1" applyBorder="1" applyAlignment="1">
      <alignment horizontal="center" vertical="center" wrapText="1"/>
    </xf>
    <xf numFmtId="9" fontId="26" fillId="7" borderId="37" xfId="1" applyNumberFormat="1" applyFont="1" applyFill="1" applyBorder="1" applyAlignment="1">
      <alignment horizontal="center" vertical="center" wrapText="1"/>
    </xf>
    <xf numFmtId="9" fontId="26" fillId="0" borderId="63" xfId="1" applyNumberFormat="1" applyFont="1" applyFill="1" applyBorder="1" applyAlignment="1">
      <alignment horizontal="center" vertical="center" wrapText="1"/>
    </xf>
    <xf numFmtId="9" fontId="26" fillId="0" borderId="8" xfId="1" applyNumberFormat="1" applyFont="1" applyFill="1" applyBorder="1" applyAlignment="1">
      <alignment horizontal="center" vertical="center" wrapText="1"/>
    </xf>
    <xf numFmtId="49" fontId="26" fillId="0" borderId="8" xfId="1"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5">
    <dxf>
      <font>
        <color auto="1"/>
      </font>
      <fill>
        <patternFill>
          <bgColor rgb="FFFFEB9C"/>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ill>
        <patternFill>
          <bgColor theme="7" tint="0.59996337778862885"/>
        </patternFill>
      </fill>
    </dxf>
    <dxf>
      <font>
        <color auto="1"/>
      </font>
      <fill>
        <patternFill>
          <bgColor rgb="FFFFEB9C"/>
        </patternFill>
      </fill>
    </dxf>
    <dxf>
      <fill>
        <patternFill>
          <bgColor rgb="FFFFC7CE"/>
        </patternFill>
      </fill>
    </dxf>
    <dxf>
      <font>
        <color auto="1"/>
      </font>
      <fill>
        <patternFill>
          <bgColor rgb="FFFFEB9C"/>
        </patternFill>
      </fill>
    </dxf>
    <dxf>
      <font>
        <color auto="1"/>
      </font>
      <fill>
        <patternFill>
          <bgColor rgb="FFFFEB9C"/>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10319_1700&#12305;&#26032;&#32207;&#29702;&#12524;&#12463;&#29992;&#36039;&#26009;&#2669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総理レク資料案"/>
      <sheetName val="総理レク①"/>
      <sheetName val="総理レク②"/>
      <sheetName val="公表１"/>
      <sheetName val="総理レク③"/>
      <sheetName val="新総理レク資料案 (金曜日用)"/>
      <sheetName val="毎週金曜公表用（色あり） (緊急事態宣言関係②)"/>
      <sheetName val="毎週金曜公表用（色あり） (緊急事態宣言関係)"/>
      <sheetName val="毎週金曜公表用（色あり） （2021年1月15日）"/>
      <sheetName val="毎週金曜公表用（色あり）（2021年1月22日以降）"/>
      <sheetName val="毎週金曜公表用（色あり）"/>
      <sheetName val="毎週金曜公表用（色なし）"/>
      <sheetName val="公表１ "/>
      <sheetName val="公表２（このシートのみ印刷！！）"/>
      <sheetName val="BASE"/>
      <sheetName val="手持ち (survey)"/>
      <sheetName val="★患者数 (入力)"/>
      <sheetName val="患者数（出力）"/>
      <sheetName val="追加確認"/>
      <sheetName val="Sheet1"/>
      <sheetName val="人口"/>
      <sheetName val="保健所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F5" t="str">
            <v>~3/18(1W)</v>
          </cell>
          <cell r="K5" t="str">
            <v>~3/12(1W)</v>
          </cell>
          <cell r="AD5" t="str">
            <v>~3/14(1W)</v>
          </cell>
          <cell r="BI5">
            <v>44271</v>
          </cell>
        </row>
        <row r="8">
          <cell r="D8">
            <v>5250</v>
          </cell>
          <cell r="F8">
            <v>8.5333333333333332</v>
          </cell>
          <cell r="G8">
            <v>457</v>
          </cell>
          <cell r="I8">
            <v>0.98030634573304154</v>
          </cell>
          <cell r="J8">
            <v>1.5758620689655172</v>
          </cell>
          <cell r="M8">
            <v>0.22197309417040359</v>
          </cell>
          <cell r="P8">
            <v>0.33962264150943394</v>
          </cell>
          <cell r="Y8">
            <v>5250</v>
          </cell>
          <cell r="Z8">
            <v>13536</v>
          </cell>
          <cell r="AA8">
            <v>13954</v>
          </cell>
          <cell r="AC8">
            <v>418</v>
          </cell>
          <cell r="AD8">
            <v>3.0880614657210401E-2</v>
          </cell>
          <cell r="AE8">
            <v>379</v>
          </cell>
          <cell r="AF8">
            <v>2.7160670775404901E-2</v>
          </cell>
          <cell r="AO8">
            <v>626</v>
          </cell>
          <cell r="AP8">
            <v>331</v>
          </cell>
          <cell r="AQ8">
            <v>4</v>
          </cell>
          <cell r="AR8">
            <v>659</v>
          </cell>
          <cell r="AS8">
            <v>343</v>
          </cell>
          <cell r="AT8">
            <v>5</v>
          </cell>
          <cell r="BI8">
            <v>1863</v>
          </cell>
          <cell r="BJ8">
            <v>1863</v>
          </cell>
          <cell r="BK8">
            <v>0.17767042404723565</v>
          </cell>
          <cell r="BL8">
            <v>1863</v>
          </cell>
          <cell r="BM8">
            <v>1863</v>
          </cell>
          <cell r="BN8">
            <v>0.17767042404723565</v>
          </cell>
          <cell r="BO8">
            <v>161</v>
          </cell>
          <cell r="BP8">
            <v>161</v>
          </cell>
          <cell r="BQ8">
            <v>2.4844720496894408E-2</v>
          </cell>
          <cell r="BR8">
            <v>161</v>
          </cell>
          <cell r="BS8">
            <v>161</v>
          </cell>
          <cell r="BT8">
            <v>2.4844720496894408E-2</v>
          </cell>
        </row>
        <row r="9">
          <cell r="D9">
            <v>1246</v>
          </cell>
          <cell r="F9">
            <v>3.9325842696629212</v>
          </cell>
          <cell r="G9">
            <v>18</v>
          </cell>
          <cell r="I9">
            <v>2.7222222222222223</v>
          </cell>
          <cell r="J9">
            <v>4.5</v>
          </cell>
          <cell r="M9">
            <v>0.125</v>
          </cell>
          <cell r="P9">
            <v>0</v>
          </cell>
          <cell r="Y9">
            <v>1246</v>
          </cell>
          <cell r="Z9">
            <v>1575</v>
          </cell>
          <cell r="AA9">
            <v>869</v>
          </cell>
          <cell r="AC9">
            <v>39</v>
          </cell>
          <cell r="AD9">
            <v>2.4761904761904763E-2</v>
          </cell>
          <cell r="AE9">
            <v>4</v>
          </cell>
          <cell r="AF9">
            <v>4.6029919447640967E-3</v>
          </cell>
          <cell r="AO9">
            <v>57</v>
          </cell>
          <cell r="AP9">
            <v>31</v>
          </cell>
          <cell r="AQ9">
            <v>0</v>
          </cell>
          <cell r="AR9">
            <v>19</v>
          </cell>
          <cell r="AS9">
            <v>19</v>
          </cell>
          <cell r="AT9">
            <v>0</v>
          </cell>
          <cell r="BI9">
            <v>200</v>
          </cell>
          <cell r="BJ9">
            <v>200</v>
          </cell>
          <cell r="BK9">
            <v>0.155</v>
          </cell>
          <cell r="BL9">
            <v>225</v>
          </cell>
          <cell r="BM9">
            <v>225</v>
          </cell>
          <cell r="BN9">
            <v>0.13777777777777778</v>
          </cell>
          <cell r="BO9">
            <v>31</v>
          </cell>
          <cell r="BP9">
            <v>31</v>
          </cell>
          <cell r="BQ9">
            <v>0</v>
          </cell>
          <cell r="BR9">
            <v>31</v>
          </cell>
          <cell r="BS9">
            <v>31</v>
          </cell>
          <cell r="BT9">
            <v>0</v>
          </cell>
        </row>
        <row r="10">
          <cell r="D10">
            <v>1227</v>
          </cell>
          <cell r="F10">
            <v>1.4669926650366749</v>
          </cell>
          <cell r="G10">
            <v>3</v>
          </cell>
          <cell r="I10">
            <v>6</v>
          </cell>
          <cell r="J10">
            <v>3</v>
          </cell>
          <cell r="M10">
            <v>0.66666666666666663</v>
          </cell>
          <cell r="P10">
            <v>0.5</v>
          </cell>
          <cell r="Y10">
            <v>1227</v>
          </cell>
          <cell r="Z10">
            <v>1174</v>
          </cell>
          <cell r="AA10">
            <v>1029</v>
          </cell>
          <cell r="AC10">
            <v>9</v>
          </cell>
          <cell r="AD10">
            <v>7.6660988074957409E-3</v>
          </cell>
          <cell r="AE10">
            <v>1</v>
          </cell>
          <cell r="AF10">
            <v>9.7181729834791054E-4</v>
          </cell>
          <cell r="AO10">
            <v>16</v>
          </cell>
          <cell r="AP10">
            <v>16</v>
          </cell>
          <cell r="AQ10">
            <v>0</v>
          </cell>
          <cell r="AR10">
            <v>1</v>
          </cell>
          <cell r="AS10">
            <v>1</v>
          </cell>
          <cell r="AT10">
            <v>0</v>
          </cell>
          <cell r="BI10">
            <v>385</v>
          </cell>
          <cell r="BJ10">
            <v>385</v>
          </cell>
          <cell r="BK10">
            <v>4.1558441558441558E-2</v>
          </cell>
          <cell r="BL10">
            <v>385</v>
          </cell>
          <cell r="BM10">
            <v>385</v>
          </cell>
          <cell r="BN10">
            <v>4.1558441558441558E-2</v>
          </cell>
          <cell r="BO10">
            <v>60</v>
          </cell>
          <cell r="BP10">
            <v>60</v>
          </cell>
          <cell r="BQ10">
            <v>0</v>
          </cell>
          <cell r="BR10">
            <v>60</v>
          </cell>
          <cell r="BS10">
            <v>60</v>
          </cell>
          <cell r="BT10">
            <v>0</v>
          </cell>
        </row>
        <row r="11">
          <cell r="D11">
            <v>2306</v>
          </cell>
          <cell r="F11">
            <v>19.384215091066782</v>
          </cell>
          <cell r="G11">
            <v>241</v>
          </cell>
          <cell r="I11">
            <v>1.8547717842323652</v>
          </cell>
          <cell r="J11">
            <v>2.0598290598290596</v>
          </cell>
          <cell r="M11">
            <v>0.52650176678445226</v>
          </cell>
          <cell r="P11">
            <v>0.52631578947368418</v>
          </cell>
          <cell r="Y11">
            <v>2306</v>
          </cell>
          <cell r="Z11">
            <v>5563</v>
          </cell>
          <cell r="AA11">
            <v>5437</v>
          </cell>
          <cell r="AC11">
            <v>306</v>
          </cell>
          <cell r="AD11">
            <v>5.5006291569297143E-2</v>
          </cell>
          <cell r="AE11">
            <v>167</v>
          </cell>
          <cell r="AF11">
            <v>3.071546808901968E-2</v>
          </cell>
          <cell r="AO11">
            <v>395</v>
          </cell>
          <cell r="AP11">
            <v>60</v>
          </cell>
          <cell r="AQ11">
            <v>4</v>
          </cell>
          <cell r="AR11">
            <v>218</v>
          </cell>
          <cell r="AS11">
            <v>40</v>
          </cell>
          <cell r="AT11">
            <v>5</v>
          </cell>
          <cell r="BI11">
            <v>345</v>
          </cell>
          <cell r="BJ11">
            <v>345</v>
          </cell>
          <cell r="BK11">
            <v>0.17391304347826086</v>
          </cell>
          <cell r="BL11">
            <v>450</v>
          </cell>
          <cell r="BM11">
            <v>450</v>
          </cell>
          <cell r="BN11">
            <v>0.13333333333333333</v>
          </cell>
          <cell r="BO11">
            <v>43</v>
          </cell>
          <cell r="BP11">
            <v>43</v>
          </cell>
          <cell r="BQ11">
            <v>9.3023255813953487E-2</v>
          </cell>
          <cell r="BR11">
            <v>65</v>
          </cell>
          <cell r="BS11">
            <v>65</v>
          </cell>
          <cell r="BT11">
            <v>6.1538461538461542E-2</v>
          </cell>
        </row>
        <row r="12">
          <cell r="D12">
            <v>966</v>
          </cell>
          <cell r="F12">
            <v>0.41407867494824013</v>
          </cell>
          <cell r="G12">
            <v>0</v>
          </cell>
          <cell r="I12" t="str">
            <v>-</v>
          </cell>
          <cell r="J12" t="str">
            <v>-</v>
          </cell>
          <cell r="M12" t="str">
            <v>-</v>
          </cell>
          <cell r="P12" t="str">
            <v>-</v>
          </cell>
          <cell r="Y12">
            <v>966</v>
          </cell>
          <cell r="Z12">
            <v>409</v>
          </cell>
          <cell r="AA12">
            <v>558</v>
          </cell>
          <cell r="AC12">
            <v>0</v>
          </cell>
          <cell r="AD12">
            <v>0</v>
          </cell>
          <cell r="AE12">
            <v>0</v>
          </cell>
          <cell r="AF12">
            <v>0</v>
          </cell>
          <cell r="AO12">
            <v>3</v>
          </cell>
          <cell r="AP12">
            <v>1</v>
          </cell>
          <cell r="AQ12">
            <v>0</v>
          </cell>
          <cell r="AR12">
            <v>1</v>
          </cell>
          <cell r="AS12">
            <v>1</v>
          </cell>
          <cell r="AT12">
            <v>0</v>
          </cell>
          <cell r="BI12">
            <v>229</v>
          </cell>
          <cell r="BJ12">
            <v>229</v>
          </cell>
          <cell r="BK12">
            <v>4.3668122270742356E-3</v>
          </cell>
          <cell r="BL12">
            <v>235</v>
          </cell>
          <cell r="BM12">
            <v>235</v>
          </cell>
          <cell r="BN12">
            <v>4.2553191489361703E-3</v>
          </cell>
          <cell r="BO12">
            <v>24</v>
          </cell>
          <cell r="BP12">
            <v>24</v>
          </cell>
          <cell r="BQ12">
            <v>0</v>
          </cell>
          <cell r="BR12">
            <v>27</v>
          </cell>
          <cell r="BS12">
            <v>27</v>
          </cell>
          <cell r="BT12">
            <v>0</v>
          </cell>
        </row>
        <row r="13">
          <cell r="D13">
            <v>1078</v>
          </cell>
          <cell r="F13">
            <v>2.1335807050092765</v>
          </cell>
          <cell r="G13">
            <v>10</v>
          </cell>
          <cell r="I13">
            <v>2.2999999999999998</v>
          </cell>
          <cell r="J13">
            <v>10</v>
          </cell>
          <cell r="M13">
            <v>0</v>
          </cell>
          <cell r="P13" t="str">
            <v>-</v>
          </cell>
          <cell r="Y13">
            <v>1078</v>
          </cell>
          <cell r="Z13">
            <v>1120</v>
          </cell>
          <cell r="AA13">
            <v>1253</v>
          </cell>
          <cell r="AC13">
            <v>11</v>
          </cell>
          <cell r="AD13">
            <v>9.8214285714285712E-3</v>
          </cell>
          <cell r="AE13">
            <v>0</v>
          </cell>
          <cell r="AF13">
            <v>0</v>
          </cell>
          <cell r="AO13">
            <v>22</v>
          </cell>
          <cell r="AP13">
            <v>22</v>
          </cell>
          <cell r="AQ13">
            <v>0</v>
          </cell>
          <cell r="AR13">
            <v>8</v>
          </cell>
          <cell r="AS13">
            <v>8</v>
          </cell>
          <cell r="AT13">
            <v>0</v>
          </cell>
          <cell r="BI13">
            <v>216</v>
          </cell>
          <cell r="BJ13">
            <v>216</v>
          </cell>
          <cell r="BK13">
            <v>0.10185185185185185</v>
          </cell>
          <cell r="BL13">
            <v>216</v>
          </cell>
          <cell r="BM13">
            <v>216</v>
          </cell>
          <cell r="BN13">
            <v>0.10185185185185185</v>
          </cell>
          <cell r="BO13">
            <v>26</v>
          </cell>
          <cell r="BP13">
            <v>26</v>
          </cell>
          <cell r="BQ13">
            <v>0</v>
          </cell>
          <cell r="BR13">
            <v>26</v>
          </cell>
          <cell r="BS13">
            <v>26</v>
          </cell>
          <cell r="BT13">
            <v>0</v>
          </cell>
        </row>
        <row r="14">
          <cell r="D14">
            <v>1846</v>
          </cell>
          <cell r="F14">
            <v>5.0379198266522209</v>
          </cell>
          <cell r="G14">
            <v>119</v>
          </cell>
          <cell r="I14">
            <v>0.78151260504201681</v>
          </cell>
          <cell r="J14">
            <v>0.83216783216783219</v>
          </cell>
          <cell r="M14">
            <v>0.11607142857142858</v>
          </cell>
          <cell r="P14">
            <v>7.1428571428571425E-2</v>
          </cell>
          <cell r="Y14">
            <v>1846</v>
          </cell>
          <cell r="Z14">
            <v>8158</v>
          </cell>
          <cell r="AA14">
            <v>6939</v>
          </cell>
          <cell r="AC14">
            <v>103</v>
          </cell>
          <cell r="AD14">
            <v>1.2625643540083354E-2</v>
          </cell>
          <cell r="AE14">
            <v>148</v>
          </cell>
          <cell r="AF14">
            <v>2.1328721717826776E-2</v>
          </cell>
          <cell r="AO14">
            <v>245</v>
          </cell>
          <cell r="AP14">
            <v>237</v>
          </cell>
          <cell r="AQ14">
            <v>16</v>
          </cell>
          <cell r="AR14">
            <v>233</v>
          </cell>
          <cell r="AS14">
            <v>225</v>
          </cell>
          <cell r="AT14">
            <v>10</v>
          </cell>
          <cell r="BI14">
            <v>469</v>
          </cell>
          <cell r="BJ14">
            <v>469</v>
          </cell>
          <cell r="BK14">
            <v>0.50533049040511724</v>
          </cell>
          <cell r="BL14">
            <v>469</v>
          </cell>
          <cell r="BM14">
            <v>469</v>
          </cell>
          <cell r="BN14">
            <v>0.50533049040511724</v>
          </cell>
          <cell r="BO14">
            <v>49</v>
          </cell>
          <cell r="BP14">
            <v>49</v>
          </cell>
          <cell r="BQ14">
            <v>0.32653061224489793</v>
          </cell>
          <cell r="BR14">
            <v>50</v>
          </cell>
          <cell r="BS14">
            <v>50</v>
          </cell>
          <cell r="BT14">
            <v>0.32</v>
          </cell>
        </row>
        <row r="15">
          <cell r="D15">
            <v>2860</v>
          </cell>
          <cell r="F15">
            <v>6.9930069930069925</v>
          </cell>
          <cell r="G15">
            <v>210</v>
          </cell>
          <cell r="I15">
            <v>0.95238095238095233</v>
          </cell>
          <cell r="J15">
            <v>0.97674418604651159</v>
          </cell>
          <cell r="M15">
            <v>0.22115384615384615</v>
          </cell>
          <cell r="P15">
            <v>0.16450216450216451</v>
          </cell>
          <cell r="Y15">
            <v>2860</v>
          </cell>
          <cell r="Z15">
            <v>11175</v>
          </cell>
          <cell r="AA15">
            <v>8919</v>
          </cell>
          <cell r="AC15">
            <v>195</v>
          </cell>
          <cell r="AD15">
            <v>1.74496644295302E-2</v>
          </cell>
          <cell r="AE15">
            <v>235</v>
          </cell>
          <cell r="AF15">
            <v>2.6348245318981948E-2</v>
          </cell>
          <cell r="AO15">
            <v>282</v>
          </cell>
          <cell r="AP15">
            <v>135</v>
          </cell>
          <cell r="AQ15">
            <v>4</v>
          </cell>
          <cell r="AR15">
            <v>309</v>
          </cell>
          <cell r="AS15">
            <v>144</v>
          </cell>
          <cell r="AT15">
            <v>7</v>
          </cell>
          <cell r="BI15">
            <v>619</v>
          </cell>
          <cell r="BJ15">
            <v>619</v>
          </cell>
          <cell r="BK15">
            <v>0.21809369951534732</v>
          </cell>
          <cell r="BL15">
            <v>619</v>
          </cell>
          <cell r="BM15">
            <v>619</v>
          </cell>
          <cell r="BN15">
            <v>0.21809369951534732</v>
          </cell>
          <cell r="BO15">
            <v>70</v>
          </cell>
          <cell r="BP15">
            <v>70</v>
          </cell>
          <cell r="BQ15">
            <v>5.7142857142857141E-2</v>
          </cell>
          <cell r="BR15">
            <v>70</v>
          </cell>
          <cell r="BS15">
            <v>70</v>
          </cell>
          <cell r="BT15">
            <v>5.7142857142857141E-2</v>
          </cell>
        </row>
        <row r="16">
          <cell r="D16">
            <v>1934</v>
          </cell>
          <cell r="F16">
            <v>6.7218200620475699</v>
          </cell>
          <cell r="G16">
            <v>93</v>
          </cell>
          <cell r="I16">
            <v>1.3978494623655915</v>
          </cell>
          <cell r="J16">
            <v>1.603448275862069</v>
          </cell>
          <cell r="M16">
            <v>0.39</v>
          </cell>
          <cell r="P16">
            <v>0.4264705882352941</v>
          </cell>
          <cell r="Y16">
            <v>1934</v>
          </cell>
          <cell r="Z16">
            <v>4774</v>
          </cell>
          <cell r="AA16">
            <v>5232</v>
          </cell>
          <cell r="AC16">
            <v>118</v>
          </cell>
          <cell r="AD16">
            <v>2.4717218265605363E-2</v>
          </cell>
          <cell r="AE16">
            <v>73</v>
          </cell>
          <cell r="AF16">
            <v>1.3952599388379205E-2</v>
          </cell>
          <cell r="AO16">
            <v>140</v>
          </cell>
          <cell r="AP16">
            <v>56</v>
          </cell>
          <cell r="AQ16">
            <v>0</v>
          </cell>
          <cell r="AR16">
            <v>115</v>
          </cell>
          <cell r="AS16">
            <v>48</v>
          </cell>
          <cell r="AT16">
            <v>1</v>
          </cell>
          <cell r="BI16">
            <v>409</v>
          </cell>
          <cell r="BJ16">
            <v>409</v>
          </cell>
          <cell r="BK16">
            <v>0.13691931540342298</v>
          </cell>
          <cell r="BL16">
            <v>409</v>
          </cell>
          <cell r="BM16">
            <v>409</v>
          </cell>
          <cell r="BN16">
            <v>0.13691931540342298</v>
          </cell>
          <cell r="BO16">
            <v>46</v>
          </cell>
          <cell r="BP16">
            <v>46</v>
          </cell>
          <cell r="BQ16">
            <v>0</v>
          </cell>
          <cell r="BR16">
            <v>46</v>
          </cell>
          <cell r="BS16">
            <v>46</v>
          </cell>
          <cell r="BT16">
            <v>0</v>
          </cell>
        </row>
        <row r="17">
          <cell r="D17">
            <v>1942</v>
          </cell>
          <cell r="F17">
            <v>6.3336766220391345</v>
          </cell>
          <cell r="G17">
            <v>78</v>
          </cell>
          <cell r="I17">
            <v>1.5769230769230769</v>
          </cell>
          <cell r="J17">
            <v>0.54166666666666663</v>
          </cell>
          <cell r="M17">
            <v>0.35294117647058826</v>
          </cell>
          <cell r="P17">
            <v>0.21848739495798319</v>
          </cell>
          <cell r="Y17">
            <v>1942</v>
          </cell>
          <cell r="Z17">
            <v>3784</v>
          </cell>
          <cell r="AA17">
            <v>3904</v>
          </cell>
          <cell r="AC17">
            <v>92</v>
          </cell>
          <cell r="AD17">
            <v>2.4312896405919663E-2</v>
          </cell>
          <cell r="AE17">
            <v>99</v>
          </cell>
          <cell r="AF17">
            <v>2.535860655737705E-2</v>
          </cell>
          <cell r="AO17">
            <v>127</v>
          </cell>
          <cell r="AP17">
            <v>71</v>
          </cell>
          <cell r="AQ17">
            <v>2</v>
          </cell>
          <cell r="AR17">
            <v>158</v>
          </cell>
          <cell r="AS17">
            <v>77</v>
          </cell>
          <cell r="AT17">
            <v>3</v>
          </cell>
          <cell r="BI17">
            <v>400</v>
          </cell>
          <cell r="BJ17">
            <v>400</v>
          </cell>
          <cell r="BK17">
            <v>0.17749999999999999</v>
          </cell>
          <cell r="BL17">
            <v>400</v>
          </cell>
          <cell r="BM17">
            <v>400</v>
          </cell>
          <cell r="BN17">
            <v>0.17749999999999999</v>
          </cell>
          <cell r="BO17">
            <v>74</v>
          </cell>
          <cell r="BP17">
            <v>74</v>
          </cell>
          <cell r="BQ17">
            <v>2.7027027027027029E-2</v>
          </cell>
          <cell r="BR17">
            <v>74</v>
          </cell>
          <cell r="BS17">
            <v>74</v>
          </cell>
          <cell r="BT17">
            <v>2.7027027027027029E-2</v>
          </cell>
        </row>
        <row r="18">
          <cell r="D18">
            <v>7350</v>
          </cell>
          <cell r="F18">
            <v>11.29251700680272</v>
          </cell>
          <cell r="G18">
            <v>759</v>
          </cell>
          <cell r="I18">
            <v>1.0935441370223979</v>
          </cell>
          <cell r="J18">
            <v>1.0842857142857143</v>
          </cell>
          <cell r="M18">
            <v>0.38713592233009708</v>
          </cell>
          <cell r="P18">
            <v>0.40783744557329465</v>
          </cell>
          <cell r="Y18">
            <v>7350</v>
          </cell>
          <cell r="Z18">
            <v>34932</v>
          </cell>
          <cell r="AA18">
            <v>30257</v>
          </cell>
          <cell r="AC18">
            <v>847</v>
          </cell>
          <cell r="AD18">
            <v>2.424710866826978E-2</v>
          </cell>
          <cell r="AE18">
            <v>711</v>
          </cell>
          <cell r="AF18">
            <v>2.3498694516971279E-2</v>
          </cell>
          <cell r="AO18">
            <v>1378</v>
          </cell>
          <cell r="AP18">
            <v>564</v>
          </cell>
          <cell r="AQ18">
            <v>40</v>
          </cell>
          <cell r="AR18">
            <v>1340</v>
          </cell>
          <cell r="AS18">
            <v>604</v>
          </cell>
          <cell r="AT18">
            <v>41</v>
          </cell>
          <cell r="BI18">
            <v>1439</v>
          </cell>
          <cell r="BJ18">
            <v>1435</v>
          </cell>
          <cell r="BK18">
            <v>0.39193884642112581</v>
          </cell>
          <cell r="BL18">
            <v>1487</v>
          </cell>
          <cell r="BM18">
            <v>1469</v>
          </cell>
          <cell r="BN18">
            <v>0.37928715534633489</v>
          </cell>
          <cell r="BO18">
            <v>146</v>
          </cell>
          <cell r="BP18">
            <v>146</v>
          </cell>
          <cell r="BQ18">
            <v>0.27397260273972601</v>
          </cell>
          <cell r="BR18">
            <v>200</v>
          </cell>
          <cell r="BS18">
            <v>200</v>
          </cell>
          <cell r="BT18">
            <v>0.2</v>
          </cell>
        </row>
        <row r="19">
          <cell r="D19">
            <v>6259</v>
          </cell>
          <cell r="F19">
            <v>11.263780156574532</v>
          </cell>
          <cell r="G19">
            <v>741</v>
          </cell>
          <cell r="I19">
            <v>0.95141700404858298</v>
          </cell>
          <cell r="J19">
            <v>0.84013605442176875</v>
          </cell>
          <cell r="M19">
            <v>0.47685834502103785</v>
          </cell>
          <cell r="P19">
            <v>0.42258883248730966</v>
          </cell>
          <cell r="Y19">
            <v>6259</v>
          </cell>
          <cell r="Z19">
            <v>20700</v>
          </cell>
          <cell r="AA19">
            <v>20615</v>
          </cell>
          <cell r="AC19">
            <v>723</v>
          </cell>
          <cell r="AD19">
            <v>3.4927536231884056E-2</v>
          </cell>
          <cell r="AE19">
            <v>844</v>
          </cell>
          <cell r="AF19">
            <v>4.0941062333252488E-2</v>
          </cell>
          <cell r="AO19">
            <v>1078</v>
          </cell>
          <cell r="AP19">
            <v>495</v>
          </cell>
          <cell r="AQ19">
            <v>21</v>
          </cell>
          <cell r="AR19">
            <v>1173</v>
          </cell>
          <cell r="AS19">
            <v>554</v>
          </cell>
          <cell r="AT19">
            <v>22</v>
          </cell>
          <cell r="BI19">
            <v>1361</v>
          </cell>
          <cell r="BJ19">
            <v>1271</v>
          </cell>
          <cell r="BK19">
            <v>0.36370315944158704</v>
          </cell>
          <cell r="BL19">
            <v>1361</v>
          </cell>
          <cell r="BM19">
            <v>1271</v>
          </cell>
          <cell r="BN19">
            <v>0.36370315944158704</v>
          </cell>
          <cell r="BO19">
            <v>92</v>
          </cell>
          <cell r="BP19">
            <v>92</v>
          </cell>
          <cell r="BQ19">
            <v>0.22826086956521738</v>
          </cell>
          <cell r="BR19">
            <v>180</v>
          </cell>
          <cell r="BS19">
            <v>180</v>
          </cell>
          <cell r="BT19">
            <v>0.11666666666666667</v>
          </cell>
        </row>
        <row r="20">
          <cell r="D20">
            <v>13921</v>
          </cell>
          <cell r="F20">
            <v>14.941455355218734</v>
          </cell>
          <cell r="G20">
            <v>1912</v>
          </cell>
          <cell r="I20">
            <v>1.0878661087866108</v>
          </cell>
          <cell r="J20">
            <v>1.0148619957537155</v>
          </cell>
          <cell r="M20">
            <v>0.49817232375979115</v>
          </cell>
          <cell r="P20">
            <v>0.48720626631853786</v>
          </cell>
          <cell r="Y20">
            <v>13921</v>
          </cell>
          <cell r="Z20">
            <v>70433</v>
          </cell>
          <cell r="AA20">
            <v>58226</v>
          </cell>
          <cell r="AC20">
            <v>1954</v>
          </cell>
          <cell r="AD20">
            <v>2.7742677438132694E-2</v>
          </cell>
          <cell r="AE20">
            <v>1779</v>
          </cell>
          <cell r="AF20">
            <v>3.0553361041459143E-2</v>
          </cell>
          <cell r="AO20">
            <v>2797</v>
          </cell>
          <cell r="AP20">
            <v>1286</v>
          </cell>
          <cell r="AQ20">
            <v>252</v>
          </cell>
          <cell r="AR20">
            <v>2651</v>
          </cell>
          <cell r="AS20">
            <v>1353</v>
          </cell>
          <cell r="AT20">
            <v>267</v>
          </cell>
          <cell r="BI20">
            <v>5048</v>
          </cell>
          <cell r="BJ20">
            <v>5048</v>
          </cell>
          <cell r="BK20">
            <v>0.25475435816164815</v>
          </cell>
          <cell r="BL20">
            <v>5474</v>
          </cell>
          <cell r="BM20">
            <v>5048</v>
          </cell>
          <cell r="BN20">
            <v>0.23492875411033978</v>
          </cell>
          <cell r="BO20">
            <v>1024</v>
          </cell>
          <cell r="BP20">
            <v>1024</v>
          </cell>
          <cell r="BQ20">
            <v>0.24609375</v>
          </cell>
          <cell r="BR20">
            <v>1024</v>
          </cell>
          <cell r="BS20">
            <v>1024</v>
          </cell>
          <cell r="BT20">
            <v>0.24609375</v>
          </cell>
        </row>
        <row r="21">
          <cell r="D21">
            <v>9198</v>
          </cell>
          <cell r="F21">
            <v>7.7190693629049791</v>
          </cell>
          <cell r="G21">
            <v>771</v>
          </cell>
          <cell r="I21">
            <v>0.920881971465629</v>
          </cell>
          <cell r="J21">
            <v>0.93909866017052379</v>
          </cell>
          <cell r="M21">
            <v>0.46318607764390896</v>
          </cell>
          <cell r="P21">
            <v>0.43181818181818182</v>
          </cell>
          <cell r="Y21">
            <v>9198</v>
          </cell>
          <cell r="Z21">
            <v>21071</v>
          </cell>
          <cell r="AA21">
            <v>28446</v>
          </cell>
          <cell r="AC21">
            <v>719</v>
          </cell>
          <cell r="AD21">
            <v>3.4122727919889899E-2</v>
          </cell>
          <cell r="AE21">
            <v>775</v>
          </cell>
          <cell r="AF21">
            <v>2.7244603810729101E-2</v>
          </cell>
          <cell r="AO21">
            <v>936</v>
          </cell>
          <cell r="AP21">
            <v>376</v>
          </cell>
          <cell r="AQ21">
            <v>22</v>
          </cell>
          <cell r="AR21">
            <v>973</v>
          </cell>
          <cell r="AS21">
            <v>412</v>
          </cell>
          <cell r="AT21">
            <v>29</v>
          </cell>
          <cell r="BI21">
            <v>1555</v>
          </cell>
          <cell r="BJ21">
            <v>1555</v>
          </cell>
          <cell r="BK21">
            <v>0.24180064308681673</v>
          </cell>
          <cell r="BL21">
            <v>1555</v>
          </cell>
          <cell r="BM21">
            <v>1555</v>
          </cell>
          <cell r="BN21">
            <v>0.24180064308681673</v>
          </cell>
          <cell r="BO21">
            <v>190</v>
          </cell>
          <cell r="BP21">
            <v>190</v>
          </cell>
          <cell r="BQ21">
            <v>0.11578947368421053</v>
          </cell>
          <cell r="BR21">
            <v>190</v>
          </cell>
          <cell r="BS21">
            <v>190</v>
          </cell>
          <cell r="BT21">
            <v>0.11578947368421053</v>
          </cell>
        </row>
        <row r="22">
          <cell r="D22">
            <v>2223</v>
          </cell>
          <cell r="F22">
            <v>2.8789923526765633</v>
          </cell>
          <cell r="G22">
            <v>67</v>
          </cell>
          <cell r="I22">
            <v>0.95522388059701491</v>
          </cell>
          <cell r="J22">
            <v>1.675</v>
          </cell>
          <cell r="M22">
            <v>0.1891891891891892</v>
          </cell>
          <cell r="P22">
            <v>6.4516129032258063E-2</v>
          </cell>
          <cell r="Y22">
            <v>2223</v>
          </cell>
          <cell r="Z22">
            <v>3143</v>
          </cell>
          <cell r="AA22">
            <v>2427</v>
          </cell>
          <cell r="AC22">
            <v>65</v>
          </cell>
          <cell r="AD22">
            <v>2.0680878141902642E-2</v>
          </cell>
          <cell r="AE22">
            <v>37</v>
          </cell>
          <cell r="AF22">
            <v>1.5245158632056036E-2</v>
          </cell>
          <cell r="AO22">
            <v>93</v>
          </cell>
          <cell r="AP22">
            <v>82</v>
          </cell>
          <cell r="AQ22">
            <v>1</v>
          </cell>
          <cell r="AR22">
            <v>67</v>
          </cell>
          <cell r="AS22">
            <v>53</v>
          </cell>
          <cell r="AT22">
            <v>2</v>
          </cell>
          <cell r="BI22">
            <v>555</v>
          </cell>
          <cell r="BJ22">
            <v>555</v>
          </cell>
          <cell r="BK22">
            <v>0.14774774774774774</v>
          </cell>
          <cell r="BL22">
            <v>555</v>
          </cell>
          <cell r="BM22">
            <v>555</v>
          </cell>
          <cell r="BN22">
            <v>0.14774774774774774</v>
          </cell>
          <cell r="BO22">
            <v>112</v>
          </cell>
          <cell r="BP22">
            <v>112</v>
          </cell>
          <cell r="BQ22">
            <v>8.9285714285714281E-3</v>
          </cell>
          <cell r="BR22">
            <v>112</v>
          </cell>
          <cell r="BS22">
            <v>112</v>
          </cell>
          <cell r="BT22">
            <v>8.9285714285714281E-3</v>
          </cell>
        </row>
        <row r="23">
          <cell r="D23">
            <v>1044</v>
          </cell>
          <cell r="F23">
            <v>0.57471264367816099</v>
          </cell>
          <cell r="G23">
            <v>2</v>
          </cell>
          <cell r="I23">
            <v>3</v>
          </cell>
          <cell r="J23">
            <v>1</v>
          </cell>
          <cell r="M23">
            <v>0.66666666666666663</v>
          </cell>
          <cell r="P23">
            <v>0</v>
          </cell>
          <cell r="Y23">
            <v>1044</v>
          </cell>
          <cell r="Z23">
            <v>1036</v>
          </cell>
          <cell r="AA23">
            <v>1033</v>
          </cell>
          <cell r="AC23">
            <v>3</v>
          </cell>
          <cell r="AD23">
            <v>2.8957528957528956E-3</v>
          </cell>
          <cell r="AE23">
            <v>4</v>
          </cell>
          <cell r="AF23">
            <v>3.8722168441432721E-3</v>
          </cell>
          <cell r="AO23">
            <v>8</v>
          </cell>
          <cell r="AP23">
            <v>7</v>
          </cell>
          <cell r="AQ23">
            <v>2</v>
          </cell>
          <cell r="AR23">
            <v>9</v>
          </cell>
          <cell r="AS23">
            <v>9</v>
          </cell>
          <cell r="AT23">
            <v>1</v>
          </cell>
          <cell r="BI23">
            <v>500</v>
          </cell>
          <cell r="BJ23">
            <v>500</v>
          </cell>
          <cell r="BK23">
            <v>1.4E-2</v>
          </cell>
          <cell r="BL23">
            <v>500</v>
          </cell>
          <cell r="BM23">
            <v>500</v>
          </cell>
          <cell r="BN23">
            <v>1.4E-2</v>
          </cell>
          <cell r="BO23">
            <v>36</v>
          </cell>
          <cell r="BP23">
            <v>36</v>
          </cell>
          <cell r="BQ23">
            <v>5.5555555555555552E-2</v>
          </cell>
          <cell r="BR23">
            <v>36</v>
          </cell>
          <cell r="BS23">
            <v>36</v>
          </cell>
          <cell r="BT23">
            <v>5.5555555555555552E-2</v>
          </cell>
        </row>
        <row r="24">
          <cell r="D24">
            <v>1138</v>
          </cell>
          <cell r="F24">
            <v>0.79086115992970119</v>
          </cell>
          <cell r="G24">
            <v>6</v>
          </cell>
          <cell r="I24">
            <v>1.5</v>
          </cell>
          <cell r="J24">
            <v>0.13953488372093023</v>
          </cell>
          <cell r="M24">
            <v>0.33333333333333331</v>
          </cell>
          <cell r="P24">
            <v>0.375</v>
          </cell>
          <cell r="Y24">
            <v>1138</v>
          </cell>
          <cell r="Z24">
            <v>2629</v>
          </cell>
          <cell r="AA24">
            <v>2618</v>
          </cell>
          <cell r="AC24">
            <v>9</v>
          </cell>
          <cell r="AD24">
            <v>3.4233548877900342E-3</v>
          </cell>
          <cell r="AE24">
            <v>26</v>
          </cell>
          <cell r="AF24">
            <v>9.9312452253628725E-3</v>
          </cell>
          <cell r="AO24">
            <v>17</v>
          </cell>
          <cell r="AP24">
            <v>14</v>
          </cell>
          <cell r="AQ24">
            <v>2</v>
          </cell>
          <cell r="AR24">
            <v>40</v>
          </cell>
          <cell r="AS24">
            <v>33</v>
          </cell>
          <cell r="AT24">
            <v>5</v>
          </cell>
          <cell r="BI24">
            <v>258</v>
          </cell>
          <cell r="BJ24">
            <v>258</v>
          </cell>
          <cell r="BK24">
            <v>5.4263565891472867E-2</v>
          </cell>
          <cell r="BL24">
            <v>258</v>
          </cell>
          <cell r="BM24">
            <v>258</v>
          </cell>
          <cell r="BN24">
            <v>5.4263565891472867E-2</v>
          </cell>
          <cell r="BO24">
            <v>35</v>
          </cell>
          <cell r="BP24">
            <v>35</v>
          </cell>
          <cell r="BQ24">
            <v>5.7142857142857141E-2</v>
          </cell>
          <cell r="BR24">
            <v>35</v>
          </cell>
          <cell r="BS24">
            <v>35</v>
          </cell>
          <cell r="BT24">
            <v>5.7142857142857141E-2</v>
          </cell>
        </row>
        <row r="25">
          <cell r="D25">
            <v>768</v>
          </cell>
          <cell r="F25">
            <v>0.390625</v>
          </cell>
          <cell r="G25">
            <v>1</v>
          </cell>
          <cell r="I25">
            <v>3</v>
          </cell>
          <cell r="J25">
            <v>1</v>
          </cell>
          <cell r="M25">
            <v>0</v>
          </cell>
          <cell r="P25" t="str">
            <v>-</v>
          </cell>
          <cell r="Y25">
            <v>768</v>
          </cell>
          <cell r="Z25">
            <v>613</v>
          </cell>
          <cell r="AA25">
            <v>617</v>
          </cell>
          <cell r="AC25">
            <v>1</v>
          </cell>
          <cell r="AD25">
            <v>1.6313213703099511E-3</v>
          </cell>
          <cell r="AE25">
            <v>0</v>
          </cell>
          <cell r="AF25">
            <v>0</v>
          </cell>
          <cell r="AO25">
            <v>3</v>
          </cell>
          <cell r="AP25">
            <v>3</v>
          </cell>
          <cell r="AQ25">
            <v>0</v>
          </cell>
          <cell r="AR25">
            <v>3</v>
          </cell>
          <cell r="AS25">
            <v>3</v>
          </cell>
          <cell r="AT25">
            <v>0</v>
          </cell>
          <cell r="BI25">
            <v>255</v>
          </cell>
          <cell r="BJ25">
            <v>255</v>
          </cell>
          <cell r="BK25">
            <v>1.1764705882352941E-2</v>
          </cell>
          <cell r="BL25">
            <v>255</v>
          </cell>
          <cell r="BM25">
            <v>255</v>
          </cell>
          <cell r="BN25">
            <v>1.1764705882352941E-2</v>
          </cell>
          <cell r="BO25">
            <v>24</v>
          </cell>
          <cell r="BP25">
            <v>24</v>
          </cell>
          <cell r="BQ25">
            <v>0</v>
          </cell>
          <cell r="BR25">
            <v>24</v>
          </cell>
          <cell r="BS25">
            <v>24</v>
          </cell>
          <cell r="BT25">
            <v>0</v>
          </cell>
        </row>
        <row r="26">
          <cell r="D26">
            <v>811</v>
          </cell>
          <cell r="F26">
            <v>1.1097410604192355</v>
          </cell>
          <cell r="G26">
            <v>5</v>
          </cell>
          <cell r="I26">
            <v>1.8</v>
          </cell>
          <cell r="J26">
            <v>2.5</v>
          </cell>
          <cell r="M26">
            <v>0.5714285714285714</v>
          </cell>
          <cell r="P26">
            <v>1</v>
          </cell>
          <cell r="Y26">
            <v>811</v>
          </cell>
          <cell r="Z26">
            <v>1183</v>
          </cell>
          <cell r="AA26">
            <v>1106</v>
          </cell>
          <cell r="AC26">
            <v>10</v>
          </cell>
          <cell r="AD26">
            <v>8.4530853761623E-3</v>
          </cell>
          <cell r="AE26">
            <v>2</v>
          </cell>
          <cell r="AF26">
            <v>1.8083182640144665E-3</v>
          </cell>
          <cell r="AO26">
            <v>12</v>
          </cell>
          <cell r="AP26">
            <v>7</v>
          </cell>
          <cell r="AQ26">
            <v>0</v>
          </cell>
          <cell r="AR26">
            <v>2</v>
          </cell>
          <cell r="AS26">
            <v>1</v>
          </cell>
          <cell r="AT26">
            <v>0</v>
          </cell>
          <cell r="BI26">
            <v>285</v>
          </cell>
          <cell r="BJ26">
            <v>285</v>
          </cell>
          <cell r="BK26">
            <v>2.456140350877193E-2</v>
          </cell>
          <cell r="BL26">
            <v>285</v>
          </cell>
          <cell r="BM26">
            <v>285</v>
          </cell>
          <cell r="BN26">
            <v>2.456140350877193E-2</v>
          </cell>
          <cell r="BO26">
            <v>24</v>
          </cell>
          <cell r="BP26">
            <v>24</v>
          </cell>
          <cell r="BQ26">
            <v>0</v>
          </cell>
          <cell r="BR26">
            <v>24</v>
          </cell>
          <cell r="BS26">
            <v>24</v>
          </cell>
          <cell r="BT26">
            <v>0</v>
          </cell>
        </row>
        <row r="27">
          <cell r="D27">
            <v>2049</v>
          </cell>
          <cell r="F27">
            <v>4.3435822352367008</v>
          </cell>
          <cell r="G27">
            <v>25</v>
          </cell>
          <cell r="I27">
            <v>3.56</v>
          </cell>
          <cell r="J27">
            <v>5</v>
          </cell>
          <cell r="M27">
            <v>0.36842105263157893</v>
          </cell>
          <cell r="P27">
            <v>0.4</v>
          </cell>
          <cell r="Y27">
            <v>2049</v>
          </cell>
          <cell r="Z27">
            <v>2583</v>
          </cell>
          <cell r="AA27">
            <v>3127</v>
          </cell>
          <cell r="AC27">
            <v>43</v>
          </cell>
          <cell r="AD27">
            <v>1.664730933023616E-2</v>
          </cell>
          <cell r="AE27">
            <v>10</v>
          </cell>
          <cell r="AF27">
            <v>3.1979533098816758E-3</v>
          </cell>
          <cell r="AO27">
            <v>65</v>
          </cell>
          <cell r="AP27">
            <v>24</v>
          </cell>
          <cell r="AQ27">
            <v>0</v>
          </cell>
          <cell r="AR27">
            <v>19</v>
          </cell>
          <cell r="AS27">
            <v>17</v>
          </cell>
          <cell r="AT27">
            <v>0</v>
          </cell>
          <cell r="BI27">
            <v>434</v>
          </cell>
          <cell r="BJ27">
            <v>434</v>
          </cell>
          <cell r="BK27">
            <v>5.5299539170506916E-2</v>
          </cell>
          <cell r="BL27">
            <v>434</v>
          </cell>
          <cell r="BM27">
            <v>434</v>
          </cell>
          <cell r="BN27">
            <v>5.5299539170506916E-2</v>
          </cell>
          <cell r="BO27">
            <v>49</v>
          </cell>
          <cell r="BP27">
            <v>49</v>
          </cell>
          <cell r="BQ27">
            <v>0</v>
          </cell>
          <cell r="BR27">
            <v>49</v>
          </cell>
          <cell r="BS27">
            <v>49</v>
          </cell>
          <cell r="BT27">
            <v>0</v>
          </cell>
        </row>
        <row r="28">
          <cell r="D28">
            <v>1987</v>
          </cell>
          <cell r="F28">
            <v>1.3588324106693508</v>
          </cell>
          <cell r="G28">
            <v>28</v>
          </cell>
          <cell r="I28">
            <v>0.9642857142857143</v>
          </cell>
          <cell r="J28">
            <v>0.66666666666666663</v>
          </cell>
          <cell r="M28">
            <v>0.3</v>
          </cell>
          <cell r="P28">
            <v>0.26530612244897961</v>
          </cell>
          <cell r="Y28">
            <v>1987</v>
          </cell>
          <cell r="Z28">
            <v>3382</v>
          </cell>
          <cell r="AA28">
            <v>4523</v>
          </cell>
          <cell r="AC28">
            <v>19</v>
          </cell>
          <cell r="AD28">
            <v>5.6179775280898875E-3</v>
          </cell>
          <cell r="AE28">
            <v>51</v>
          </cell>
          <cell r="AF28">
            <v>1.127570196772054E-2</v>
          </cell>
          <cell r="AO28">
            <v>64</v>
          </cell>
          <cell r="AP28">
            <v>61</v>
          </cell>
          <cell r="AQ28">
            <v>8</v>
          </cell>
          <cell r="AR28">
            <v>110</v>
          </cell>
          <cell r="AS28">
            <v>97</v>
          </cell>
          <cell r="AT28">
            <v>9</v>
          </cell>
          <cell r="BI28">
            <v>694</v>
          </cell>
          <cell r="BJ28">
            <v>694</v>
          </cell>
          <cell r="BK28">
            <v>8.7896253602305477E-2</v>
          </cell>
          <cell r="BL28">
            <v>694</v>
          </cell>
          <cell r="BM28">
            <v>694</v>
          </cell>
          <cell r="BN28">
            <v>8.7896253602305477E-2</v>
          </cell>
          <cell r="BO28">
            <v>59</v>
          </cell>
          <cell r="BP28">
            <v>59</v>
          </cell>
          <cell r="BQ28">
            <v>0.13559322033898305</v>
          </cell>
          <cell r="BR28">
            <v>59</v>
          </cell>
          <cell r="BS28">
            <v>59</v>
          </cell>
          <cell r="BT28">
            <v>0.13559322033898305</v>
          </cell>
        </row>
        <row r="29">
          <cell r="D29">
            <v>3644</v>
          </cell>
          <cell r="F29">
            <v>2.6070252469813395</v>
          </cell>
          <cell r="G29">
            <v>159</v>
          </cell>
          <cell r="I29">
            <v>0.59748427672955973</v>
          </cell>
          <cell r="J29">
            <v>1.358974358974359</v>
          </cell>
          <cell r="M29">
            <v>0.19254658385093168</v>
          </cell>
          <cell r="P29">
            <v>0.24509803921568626</v>
          </cell>
          <cell r="Y29">
            <v>3644</v>
          </cell>
          <cell r="Z29">
            <v>6912</v>
          </cell>
          <cell r="AA29">
            <v>7260</v>
          </cell>
          <cell r="AC29">
            <v>143</v>
          </cell>
          <cell r="AD29">
            <v>2.0688657407407409E-2</v>
          </cell>
          <cell r="AE29">
            <v>114</v>
          </cell>
          <cell r="AF29">
            <v>1.5702479338842976E-2</v>
          </cell>
          <cell r="AO29">
            <v>197</v>
          </cell>
          <cell r="AP29">
            <v>110</v>
          </cell>
          <cell r="AQ29">
            <v>0</v>
          </cell>
          <cell r="AR29">
            <v>158</v>
          </cell>
          <cell r="AS29">
            <v>70</v>
          </cell>
          <cell r="AT29">
            <v>1</v>
          </cell>
          <cell r="BI29">
            <v>480</v>
          </cell>
          <cell r="BJ29">
            <v>480</v>
          </cell>
          <cell r="BK29">
            <v>0.22916666666666666</v>
          </cell>
          <cell r="BL29">
            <v>480</v>
          </cell>
          <cell r="BM29">
            <v>480</v>
          </cell>
          <cell r="BN29">
            <v>0.22916666666666666</v>
          </cell>
          <cell r="BO29">
            <v>40</v>
          </cell>
          <cell r="BP29">
            <v>40</v>
          </cell>
          <cell r="BQ29">
            <v>0</v>
          </cell>
          <cell r="BR29">
            <v>67</v>
          </cell>
          <cell r="BS29">
            <v>67</v>
          </cell>
          <cell r="BT29">
            <v>0</v>
          </cell>
        </row>
        <row r="30">
          <cell r="D30">
            <v>7552</v>
          </cell>
          <cell r="F30">
            <v>3.4692796610169494</v>
          </cell>
          <cell r="G30">
            <v>269</v>
          </cell>
          <cell r="I30">
            <v>0.97397769516728627</v>
          </cell>
          <cell r="J30">
            <v>0.85942492012779548</v>
          </cell>
          <cell r="M30">
            <v>0.36900369003690037</v>
          </cell>
          <cell r="P30">
            <v>0.35202492211838005</v>
          </cell>
          <cell r="Y30">
            <v>7552</v>
          </cell>
          <cell r="Z30">
            <v>9683</v>
          </cell>
          <cell r="AA30">
            <v>10257</v>
          </cell>
          <cell r="AC30">
            <v>288</v>
          </cell>
          <cell r="AD30">
            <v>2.9742848290818961E-2</v>
          </cell>
          <cell r="AE30">
            <v>301</v>
          </cell>
          <cell r="AF30">
            <v>2.9345812615774593E-2</v>
          </cell>
          <cell r="AO30">
            <v>490</v>
          </cell>
          <cell r="AP30">
            <v>219</v>
          </cell>
          <cell r="AQ30">
            <v>16</v>
          </cell>
          <cell r="AR30">
            <v>515</v>
          </cell>
          <cell r="AS30">
            <v>260</v>
          </cell>
          <cell r="AT30">
            <v>26</v>
          </cell>
          <cell r="BI30">
            <v>1215</v>
          </cell>
          <cell r="BJ30">
            <v>1215</v>
          </cell>
          <cell r="BK30">
            <v>0.18024691358024691</v>
          </cell>
          <cell r="BL30">
            <v>1215</v>
          </cell>
          <cell r="BM30">
            <v>1215</v>
          </cell>
          <cell r="BN30">
            <v>0.18024691358024691</v>
          </cell>
          <cell r="BO30">
            <v>126</v>
          </cell>
          <cell r="BP30">
            <v>126</v>
          </cell>
          <cell r="BQ30">
            <v>0.12698412698412698</v>
          </cell>
          <cell r="BR30">
            <v>126</v>
          </cell>
          <cell r="BS30">
            <v>126</v>
          </cell>
          <cell r="BT30">
            <v>0.12698412698412698</v>
          </cell>
        </row>
        <row r="31">
          <cell r="D31">
            <v>1781</v>
          </cell>
          <cell r="F31">
            <v>2.1897810218978102</v>
          </cell>
          <cell r="G31">
            <v>38</v>
          </cell>
          <cell r="I31">
            <v>1.0263157894736843</v>
          </cell>
          <cell r="J31">
            <v>0.79166666666666663</v>
          </cell>
          <cell r="M31">
            <v>0.33333333333333331</v>
          </cell>
          <cell r="P31">
            <v>0.15555555555555556</v>
          </cell>
          <cell r="Y31">
            <v>1781</v>
          </cell>
          <cell r="Z31">
            <v>962</v>
          </cell>
          <cell r="AA31">
            <v>1213</v>
          </cell>
          <cell r="AC31">
            <v>40</v>
          </cell>
          <cell r="AD31">
            <v>4.1580041580041582E-2</v>
          </cell>
          <cell r="AE31">
            <v>38</v>
          </cell>
          <cell r="AF31">
            <v>3.1327287716405604E-2</v>
          </cell>
          <cell r="AO31">
            <v>82</v>
          </cell>
          <cell r="AP31">
            <v>81</v>
          </cell>
          <cell r="AQ31">
            <v>4</v>
          </cell>
          <cell r="AR31">
            <v>89</v>
          </cell>
          <cell r="AS31">
            <v>83</v>
          </cell>
          <cell r="AT31">
            <v>4</v>
          </cell>
          <cell r="BI31">
            <v>392</v>
          </cell>
          <cell r="BJ31">
            <v>392</v>
          </cell>
          <cell r="BK31">
            <v>0.2066326530612245</v>
          </cell>
          <cell r="BL31">
            <v>392</v>
          </cell>
          <cell r="BM31">
            <v>392</v>
          </cell>
          <cell r="BN31">
            <v>0.2066326530612245</v>
          </cell>
          <cell r="BO31">
            <v>53</v>
          </cell>
          <cell r="BP31">
            <v>53</v>
          </cell>
          <cell r="BQ31">
            <v>7.5471698113207544E-2</v>
          </cell>
          <cell r="BR31">
            <v>53</v>
          </cell>
          <cell r="BS31">
            <v>53</v>
          </cell>
          <cell r="BT31">
            <v>7.5471698113207544E-2</v>
          </cell>
        </row>
        <row r="32">
          <cell r="D32">
            <v>1414</v>
          </cell>
          <cell r="F32">
            <v>3.4653465346534653</v>
          </cell>
          <cell r="G32">
            <v>101</v>
          </cell>
          <cell r="I32">
            <v>0.48514851485148514</v>
          </cell>
          <cell r="J32">
            <v>1.0978260869565217</v>
          </cell>
          <cell r="M32">
            <v>0.20618556701030927</v>
          </cell>
          <cell r="P32">
            <v>0.23404255319148937</v>
          </cell>
          <cell r="Y32">
            <v>1414</v>
          </cell>
          <cell r="Z32">
            <v>1401</v>
          </cell>
          <cell r="AA32">
            <v>1827</v>
          </cell>
          <cell r="AC32">
            <v>84</v>
          </cell>
          <cell r="AD32">
            <v>5.9957173447537475E-2</v>
          </cell>
          <cell r="AE32">
            <v>92</v>
          </cell>
          <cell r="AF32">
            <v>5.0355774493705527E-2</v>
          </cell>
          <cell r="AO32">
            <v>136</v>
          </cell>
          <cell r="AP32">
            <v>83</v>
          </cell>
          <cell r="AQ32">
            <v>9</v>
          </cell>
          <cell r="AR32">
            <v>173</v>
          </cell>
          <cell r="AS32">
            <v>107</v>
          </cell>
          <cell r="AT32">
            <v>7</v>
          </cell>
          <cell r="BI32">
            <v>351</v>
          </cell>
          <cell r="BJ32">
            <v>351</v>
          </cell>
          <cell r="BK32">
            <v>0.23646723646723647</v>
          </cell>
          <cell r="BL32">
            <v>351</v>
          </cell>
          <cell r="BM32">
            <v>351</v>
          </cell>
          <cell r="BN32">
            <v>0.23646723646723647</v>
          </cell>
          <cell r="BO32">
            <v>49</v>
          </cell>
          <cell r="BP32">
            <v>49</v>
          </cell>
          <cell r="BQ32">
            <v>0.18367346938775511</v>
          </cell>
          <cell r="BR32">
            <v>62</v>
          </cell>
          <cell r="BS32">
            <v>62</v>
          </cell>
          <cell r="BT32">
            <v>0.14516129032258066</v>
          </cell>
        </row>
        <row r="33">
          <cell r="D33">
            <v>2583</v>
          </cell>
          <cell r="F33">
            <v>2.4390243902439024</v>
          </cell>
          <cell r="G33">
            <v>94</v>
          </cell>
          <cell r="I33">
            <v>0.67021276595744683</v>
          </cell>
          <cell r="J33">
            <v>2.7647058823529411</v>
          </cell>
          <cell r="M33">
            <v>0.35106382978723405</v>
          </cell>
          <cell r="P33">
            <v>0.6</v>
          </cell>
          <cell r="Y33">
            <v>2583</v>
          </cell>
          <cell r="Z33">
            <v>4842</v>
          </cell>
          <cell r="AA33">
            <v>5736</v>
          </cell>
          <cell r="AC33">
            <v>89</v>
          </cell>
          <cell r="AD33">
            <v>1.8380834365964476E-2</v>
          </cell>
          <cell r="AE33">
            <v>44</v>
          </cell>
          <cell r="AF33">
            <v>7.6708507670850768E-3</v>
          </cell>
          <cell r="AO33">
            <v>103</v>
          </cell>
          <cell r="AP33">
            <v>46</v>
          </cell>
          <cell r="AQ33">
            <v>6</v>
          </cell>
          <cell r="AR33">
            <v>156</v>
          </cell>
          <cell r="AS33">
            <v>42</v>
          </cell>
          <cell r="AT33">
            <v>9</v>
          </cell>
          <cell r="BI33">
            <v>453</v>
          </cell>
          <cell r="BJ33">
            <v>416</v>
          </cell>
          <cell r="BK33">
            <v>0.10154525386313466</v>
          </cell>
          <cell r="BL33">
            <v>453</v>
          </cell>
          <cell r="BM33">
            <v>416</v>
          </cell>
          <cell r="BN33">
            <v>0.10154525386313466</v>
          </cell>
          <cell r="BO33">
            <v>86</v>
          </cell>
          <cell r="BP33">
            <v>86</v>
          </cell>
          <cell r="BQ33">
            <v>6.9767441860465115E-2</v>
          </cell>
          <cell r="BR33">
            <v>86</v>
          </cell>
          <cell r="BS33">
            <v>86</v>
          </cell>
          <cell r="BT33">
            <v>6.9767441860465115E-2</v>
          </cell>
        </row>
        <row r="34">
          <cell r="D34">
            <v>8809</v>
          </cell>
          <cell r="F34">
            <v>8.6729481212396404</v>
          </cell>
          <cell r="G34">
            <v>545</v>
          </cell>
          <cell r="I34">
            <v>1.4018348623853212</v>
          </cell>
          <cell r="J34">
            <v>1.056201550387597</v>
          </cell>
          <cell r="M34">
            <v>0.49828178694158076</v>
          </cell>
          <cell r="P34">
            <v>0.55750487329434695</v>
          </cell>
          <cell r="Y34">
            <v>8809</v>
          </cell>
          <cell r="Z34">
            <v>34057</v>
          </cell>
          <cell r="AA34">
            <v>29460</v>
          </cell>
          <cell r="AC34">
            <v>636</v>
          </cell>
          <cell r="AD34">
            <v>1.8674574977244032E-2</v>
          </cell>
          <cell r="AE34">
            <v>548</v>
          </cell>
          <cell r="AF34">
            <v>1.8601493550577053E-2</v>
          </cell>
          <cell r="AO34">
            <v>1017</v>
          </cell>
          <cell r="AP34">
            <v>496</v>
          </cell>
          <cell r="AQ34">
            <v>100</v>
          </cell>
          <cell r="AR34">
            <v>910</v>
          </cell>
          <cell r="AS34">
            <v>448</v>
          </cell>
          <cell r="AT34">
            <v>108</v>
          </cell>
          <cell r="BI34">
            <v>1989</v>
          </cell>
          <cell r="BJ34">
            <v>1980</v>
          </cell>
          <cell r="BK34">
            <v>0.24937154348919055</v>
          </cell>
          <cell r="BL34">
            <v>2021</v>
          </cell>
          <cell r="BM34">
            <v>2021</v>
          </cell>
          <cell r="BN34">
            <v>0.24542305789213262</v>
          </cell>
          <cell r="BO34">
            <v>460</v>
          </cell>
          <cell r="BP34">
            <v>419</v>
          </cell>
          <cell r="BQ34">
            <v>0.21739130434782608</v>
          </cell>
          <cell r="BR34">
            <v>460</v>
          </cell>
          <cell r="BS34">
            <v>419</v>
          </cell>
          <cell r="BT34">
            <v>0.21739130434782608</v>
          </cell>
        </row>
        <row r="35">
          <cell r="D35">
            <v>5466</v>
          </cell>
          <cell r="F35">
            <v>7.3545554335894625</v>
          </cell>
          <cell r="G35">
            <v>241</v>
          </cell>
          <cell r="I35">
            <v>1.6680497925311204</v>
          </cell>
          <cell r="J35">
            <v>1.2233502538071066</v>
          </cell>
          <cell r="M35">
            <v>0.42913385826771655</v>
          </cell>
          <cell r="P35">
            <v>0.42105263157894735</v>
          </cell>
          <cell r="Y35">
            <v>5466</v>
          </cell>
          <cell r="Z35">
            <v>9769</v>
          </cell>
          <cell r="AA35">
            <v>9606</v>
          </cell>
          <cell r="AC35">
            <v>290</v>
          </cell>
          <cell r="AD35">
            <v>2.9685740608045859E-2</v>
          </cell>
          <cell r="AE35">
            <v>218</v>
          </cell>
          <cell r="AF35">
            <v>2.2694149489902143E-2</v>
          </cell>
          <cell r="AO35">
            <v>532</v>
          </cell>
          <cell r="AP35">
            <v>295</v>
          </cell>
          <cell r="AQ35">
            <v>43</v>
          </cell>
          <cell r="AR35">
            <v>349</v>
          </cell>
          <cell r="AS35">
            <v>201</v>
          </cell>
          <cell r="AT35">
            <v>34</v>
          </cell>
          <cell r="BI35">
            <v>839</v>
          </cell>
          <cell r="BJ35">
            <v>839</v>
          </cell>
          <cell r="BK35">
            <v>0.35160905840286055</v>
          </cell>
          <cell r="BL35">
            <v>839</v>
          </cell>
          <cell r="BM35">
            <v>839</v>
          </cell>
          <cell r="BN35">
            <v>0.35160905840286055</v>
          </cell>
          <cell r="BO35">
            <v>116</v>
          </cell>
          <cell r="BP35">
            <v>116</v>
          </cell>
          <cell r="BQ35">
            <v>0.37068965517241381</v>
          </cell>
          <cell r="BR35">
            <v>120</v>
          </cell>
          <cell r="BS35">
            <v>120</v>
          </cell>
          <cell r="BT35">
            <v>0.35833333333333334</v>
          </cell>
        </row>
        <row r="36">
          <cell r="D36">
            <v>1330</v>
          </cell>
          <cell r="F36">
            <v>4.2105263157894735</v>
          </cell>
          <cell r="G36">
            <v>53</v>
          </cell>
          <cell r="I36">
            <v>1.0566037735849056</v>
          </cell>
          <cell r="J36">
            <v>1.962962962962963</v>
          </cell>
          <cell r="M36">
            <v>0.38181818181818183</v>
          </cell>
          <cell r="P36">
            <v>0.48571428571428571</v>
          </cell>
          <cell r="Y36">
            <v>1330</v>
          </cell>
          <cell r="Z36">
            <v>2752</v>
          </cell>
          <cell r="AA36">
            <v>1926</v>
          </cell>
          <cell r="AC36">
            <v>49</v>
          </cell>
          <cell r="AD36">
            <v>1.7805232558139535E-2</v>
          </cell>
          <cell r="AE36">
            <v>44</v>
          </cell>
          <cell r="AF36">
            <v>2.284527518172378E-2</v>
          </cell>
          <cell r="AO36">
            <v>82</v>
          </cell>
          <cell r="AP36">
            <v>50</v>
          </cell>
          <cell r="AQ36">
            <v>5</v>
          </cell>
          <cell r="AR36">
            <v>78</v>
          </cell>
          <cell r="AS36">
            <v>38</v>
          </cell>
          <cell r="AT36">
            <v>8</v>
          </cell>
          <cell r="BI36">
            <v>372</v>
          </cell>
          <cell r="BJ36">
            <v>372</v>
          </cell>
          <cell r="BK36">
            <v>0.13440860215053763</v>
          </cell>
          <cell r="BL36">
            <v>372</v>
          </cell>
          <cell r="BM36">
            <v>372</v>
          </cell>
          <cell r="BN36">
            <v>0.13440860215053763</v>
          </cell>
          <cell r="BO36">
            <v>30</v>
          </cell>
          <cell r="BP36">
            <v>30</v>
          </cell>
          <cell r="BQ36">
            <v>0.16666666666666666</v>
          </cell>
          <cell r="BR36">
            <v>30</v>
          </cell>
          <cell r="BS36">
            <v>30</v>
          </cell>
          <cell r="BT36">
            <v>0.16666666666666666</v>
          </cell>
        </row>
        <row r="37">
          <cell r="D37">
            <v>925</v>
          </cell>
          <cell r="F37">
            <v>1.9459459459459461</v>
          </cell>
          <cell r="G37">
            <v>5</v>
          </cell>
          <cell r="I37">
            <v>3.6</v>
          </cell>
          <cell r="J37">
            <v>1</v>
          </cell>
          <cell r="M37">
            <v>0.4</v>
          </cell>
          <cell r="P37">
            <v>0</v>
          </cell>
          <cell r="Y37">
            <v>925</v>
          </cell>
          <cell r="Z37">
            <v>1038</v>
          </cell>
          <cell r="AA37">
            <v>1026</v>
          </cell>
          <cell r="AC37">
            <v>11</v>
          </cell>
          <cell r="AD37">
            <v>1.0597302504816955E-2</v>
          </cell>
          <cell r="AE37">
            <v>4</v>
          </cell>
          <cell r="AF37">
            <v>3.8986354775828458E-3</v>
          </cell>
          <cell r="AO37">
            <v>17</v>
          </cell>
          <cell r="AP37">
            <v>17</v>
          </cell>
          <cell r="AQ37">
            <v>0</v>
          </cell>
          <cell r="AR37">
            <v>7</v>
          </cell>
          <cell r="AS37">
            <v>7</v>
          </cell>
          <cell r="AT37">
            <v>0</v>
          </cell>
          <cell r="BI37">
            <v>400</v>
          </cell>
          <cell r="BJ37">
            <v>400</v>
          </cell>
          <cell r="BK37">
            <v>4.2500000000000003E-2</v>
          </cell>
          <cell r="BL37">
            <v>400</v>
          </cell>
          <cell r="BM37">
            <v>400</v>
          </cell>
          <cell r="BN37">
            <v>4.2500000000000003E-2</v>
          </cell>
          <cell r="BO37">
            <v>40</v>
          </cell>
          <cell r="BP37">
            <v>40</v>
          </cell>
          <cell r="BQ37">
            <v>0</v>
          </cell>
          <cell r="BR37">
            <v>40</v>
          </cell>
          <cell r="BS37">
            <v>40</v>
          </cell>
          <cell r="BT37">
            <v>0</v>
          </cell>
        </row>
        <row r="38">
          <cell r="D38">
            <v>556</v>
          </cell>
          <cell r="F38">
            <v>0</v>
          </cell>
          <cell r="G38">
            <v>0</v>
          </cell>
          <cell r="I38" t="str">
            <v>-</v>
          </cell>
          <cell r="J38">
            <v>0</v>
          </cell>
          <cell r="M38" t="str">
            <v>-</v>
          </cell>
          <cell r="P38" t="str">
            <v>-</v>
          </cell>
          <cell r="Y38">
            <v>556</v>
          </cell>
          <cell r="Z38">
            <v>745</v>
          </cell>
          <cell r="AA38">
            <v>1068</v>
          </cell>
          <cell r="AC38">
            <v>0</v>
          </cell>
          <cell r="AD38">
            <v>0</v>
          </cell>
          <cell r="AE38">
            <v>0</v>
          </cell>
          <cell r="AF38">
            <v>0</v>
          </cell>
          <cell r="AO38">
            <v>1</v>
          </cell>
          <cell r="AP38">
            <v>1</v>
          </cell>
          <cell r="AQ38">
            <v>0</v>
          </cell>
          <cell r="AR38">
            <v>1</v>
          </cell>
          <cell r="AS38">
            <v>1</v>
          </cell>
          <cell r="AT38">
            <v>0</v>
          </cell>
          <cell r="BI38">
            <v>313</v>
          </cell>
          <cell r="BJ38">
            <v>313</v>
          </cell>
          <cell r="BK38">
            <v>3.1948881789137379E-3</v>
          </cell>
          <cell r="BL38">
            <v>313</v>
          </cell>
          <cell r="BM38">
            <v>313</v>
          </cell>
          <cell r="BN38">
            <v>3.1948881789137379E-3</v>
          </cell>
          <cell r="BO38">
            <v>47</v>
          </cell>
          <cell r="BP38">
            <v>47</v>
          </cell>
          <cell r="BQ38">
            <v>0</v>
          </cell>
          <cell r="BR38">
            <v>47</v>
          </cell>
          <cell r="BS38">
            <v>47</v>
          </cell>
          <cell r="BT38">
            <v>0</v>
          </cell>
        </row>
        <row r="39">
          <cell r="D39">
            <v>674</v>
          </cell>
          <cell r="F39">
            <v>0.14836795252225518</v>
          </cell>
          <cell r="G39">
            <v>0</v>
          </cell>
          <cell r="I39" t="str">
            <v>-</v>
          </cell>
          <cell r="J39" t="str">
            <v>-</v>
          </cell>
          <cell r="M39" t="str">
            <v>-</v>
          </cell>
          <cell r="P39" t="str">
            <v>-</v>
          </cell>
          <cell r="Y39">
            <v>674</v>
          </cell>
          <cell r="Z39">
            <v>354</v>
          </cell>
          <cell r="AA39">
            <v>378</v>
          </cell>
          <cell r="AC39">
            <v>1</v>
          </cell>
          <cell r="AD39">
            <v>2.8248587570621469E-3</v>
          </cell>
          <cell r="AE39">
            <v>0</v>
          </cell>
          <cell r="AF39">
            <v>0</v>
          </cell>
          <cell r="AO39">
            <v>1</v>
          </cell>
          <cell r="AP39">
            <v>1</v>
          </cell>
          <cell r="AQ39">
            <v>0</v>
          </cell>
          <cell r="AR39">
            <v>1</v>
          </cell>
          <cell r="AS39">
            <v>1</v>
          </cell>
          <cell r="AT39">
            <v>0</v>
          </cell>
          <cell r="BI39">
            <v>253</v>
          </cell>
          <cell r="BJ39">
            <v>253</v>
          </cell>
          <cell r="BK39">
            <v>3.952569169960474E-3</v>
          </cell>
          <cell r="BL39">
            <v>253</v>
          </cell>
          <cell r="BM39">
            <v>253</v>
          </cell>
          <cell r="BN39">
            <v>3.952569169960474E-3</v>
          </cell>
          <cell r="BO39">
            <v>25</v>
          </cell>
          <cell r="BP39">
            <v>25</v>
          </cell>
          <cell r="BQ39">
            <v>0</v>
          </cell>
          <cell r="BR39">
            <v>25</v>
          </cell>
          <cell r="BS39">
            <v>25</v>
          </cell>
          <cell r="BT39">
            <v>0</v>
          </cell>
        </row>
        <row r="40">
          <cell r="D40">
            <v>1890</v>
          </cell>
          <cell r="F40">
            <v>1.8518518518518521</v>
          </cell>
          <cell r="G40">
            <v>57</v>
          </cell>
          <cell r="I40">
            <v>0.61403508771929827</v>
          </cell>
          <cell r="J40">
            <v>1.78125</v>
          </cell>
          <cell r="M40">
            <v>0.21428571428571427</v>
          </cell>
          <cell r="P40">
            <v>0.40909090909090912</v>
          </cell>
          <cell r="Y40">
            <v>1890</v>
          </cell>
          <cell r="Z40">
            <v>3986</v>
          </cell>
          <cell r="AA40">
            <v>3445</v>
          </cell>
          <cell r="AC40">
            <v>56</v>
          </cell>
          <cell r="AD40">
            <v>1.4049172102358254E-2</v>
          </cell>
          <cell r="AE40">
            <v>39</v>
          </cell>
          <cell r="AF40">
            <v>1.1320754716981131E-2</v>
          </cell>
          <cell r="AO40">
            <v>76</v>
          </cell>
          <cell r="AP40">
            <v>54</v>
          </cell>
          <cell r="AQ40">
            <v>6</v>
          </cell>
          <cell r="AR40">
            <v>77</v>
          </cell>
          <cell r="AS40">
            <v>63</v>
          </cell>
          <cell r="AT40">
            <v>1</v>
          </cell>
          <cell r="BI40">
            <v>406</v>
          </cell>
          <cell r="BJ40">
            <v>406</v>
          </cell>
          <cell r="BK40">
            <v>0.13300492610837439</v>
          </cell>
          <cell r="BL40">
            <v>406</v>
          </cell>
          <cell r="BM40">
            <v>406</v>
          </cell>
          <cell r="BN40">
            <v>0.13300492610837439</v>
          </cell>
          <cell r="BO40">
            <v>43</v>
          </cell>
          <cell r="BP40">
            <v>43</v>
          </cell>
          <cell r="BQ40">
            <v>0.13953488372093023</v>
          </cell>
          <cell r="BR40">
            <v>43</v>
          </cell>
          <cell r="BS40">
            <v>43</v>
          </cell>
          <cell r="BT40">
            <v>0.13953488372093023</v>
          </cell>
        </row>
        <row r="41">
          <cell r="D41">
            <v>2804</v>
          </cell>
          <cell r="F41">
            <v>0.42796005706134094</v>
          </cell>
          <cell r="G41">
            <v>21</v>
          </cell>
          <cell r="I41">
            <v>0.5714285714285714</v>
          </cell>
          <cell r="J41">
            <v>1.1666666666666667</v>
          </cell>
          <cell r="M41">
            <v>0.35294117647058826</v>
          </cell>
          <cell r="P41">
            <v>0.63636363636363635</v>
          </cell>
          <cell r="Y41">
            <v>2804</v>
          </cell>
          <cell r="Z41">
            <v>4537</v>
          </cell>
          <cell r="AA41">
            <v>4179</v>
          </cell>
          <cell r="AC41">
            <v>18</v>
          </cell>
          <cell r="AD41">
            <v>3.9673793255455151E-3</v>
          </cell>
          <cell r="AE41">
            <v>22</v>
          </cell>
          <cell r="AF41">
            <v>5.2644173247188321E-3</v>
          </cell>
          <cell r="AO41">
            <v>36</v>
          </cell>
          <cell r="AP41">
            <v>32</v>
          </cell>
          <cell r="AQ41">
            <v>4</v>
          </cell>
          <cell r="AR41">
            <v>37</v>
          </cell>
          <cell r="AS41">
            <v>31</v>
          </cell>
          <cell r="AT41">
            <v>3</v>
          </cell>
          <cell r="BI41">
            <v>485</v>
          </cell>
          <cell r="BJ41">
            <v>485</v>
          </cell>
          <cell r="BK41">
            <v>6.5979381443298971E-2</v>
          </cell>
          <cell r="BL41">
            <v>500</v>
          </cell>
          <cell r="BM41">
            <v>500</v>
          </cell>
          <cell r="BN41">
            <v>6.4000000000000001E-2</v>
          </cell>
          <cell r="BO41">
            <v>48</v>
          </cell>
          <cell r="BP41">
            <v>48</v>
          </cell>
          <cell r="BQ41">
            <v>8.3333333333333329E-2</v>
          </cell>
          <cell r="BR41">
            <v>70</v>
          </cell>
          <cell r="BS41">
            <v>70</v>
          </cell>
          <cell r="BT41">
            <v>5.7142857142857141E-2</v>
          </cell>
        </row>
        <row r="42">
          <cell r="D42">
            <v>1358</v>
          </cell>
          <cell r="F42">
            <v>0.51546391752577314</v>
          </cell>
          <cell r="G42">
            <v>4</v>
          </cell>
          <cell r="I42">
            <v>1.75</v>
          </cell>
          <cell r="J42">
            <v>0.36363636363636365</v>
          </cell>
          <cell r="M42">
            <v>0.2</v>
          </cell>
          <cell r="P42">
            <v>0.2</v>
          </cell>
          <cell r="Y42">
            <v>1358</v>
          </cell>
          <cell r="Z42">
            <v>1446</v>
          </cell>
          <cell r="AA42">
            <v>1378</v>
          </cell>
          <cell r="AC42">
            <v>4</v>
          </cell>
          <cell r="AD42">
            <v>2.7662517289073307E-3</v>
          </cell>
          <cell r="AE42">
            <v>4</v>
          </cell>
          <cell r="AF42">
            <v>2.9027576197387518E-3</v>
          </cell>
          <cell r="AO42">
            <v>19</v>
          </cell>
          <cell r="AP42">
            <v>19</v>
          </cell>
          <cell r="AQ42">
            <v>0</v>
          </cell>
          <cell r="AR42">
            <v>31</v>
          </cell>
          <cell r="AS42">
            <v>28</v>
          </cell>
          <cell r="AT42">
            <v>0</v>
          </cell>
          <cell r="BI42">
            <v>475</v>
          </cell>
          <cell r="BJ42">
            <v>475</v>
          </cell>
          <cell r="BK42">
            <v>0.04</v>
          </cell>
          <cell r="BL42">
            <v>475</v>
          </cell>
          <cell r="BM42">
            <v>475</v>
          </cell>
          <cell r="BN42">
            <v>0.04</v>
          </cell>
          <cell r="BO42">
            <v>124</v>
          </cell>
          <cell r="BP42">
            <v>124</v>
          </cell>
          <cell r="BQ42">
            <v>0</v>
          </cell>
          <cell r="BR42">
            <v>137</v>
          </cell>
          <cell r="BS42">
            <v>137</v>
          </cell>
          <cell r="BT42">
            <v>0</v>
          </cell>
        </row>
        <row r="43">
          <cell r="D43">
            <v>728</v>
          </cell>
          <cell r="F43">
            <v>0.54945054945054939</v>
          </cell>
          <cell r="G43">
            <v>5</v>
          </cell>
          <cell r="I43">
            <v>0.8</v>
          </cell>
          <cell r="J43">
            <v>0.625</v>
          </cell>
          <cell r="M43">
            <v>0</v>
          </cell>
          <cell r="P43">
            <v>0.18181818181818182</v>
          </cell>
          <cell r="Y43">
            <v>728</v>
          </cell>
          <cell r="Z43">
            <v>626</v>
          </cell>
          <cell r="AA43">
            <v>787</v>
          </cell>
          <cell r="AC43">
            <v>3</v>
          </cell>
          <cell r="AD43">
            <v>4.7923322683706068E-3</v>
          </cell>
          <cell r="AE43">
            <v>9</v>
          </cell>
          <cell r="AF43">
            <v>1.1435832274459974E-2</v>
          </cell>
          <cell r="AO43">
            <v>15</v>
          </cell>
          <cell r="AP43">
            <v>15</v>
          </cell>
          <cell r="AQ43">
            <v>1</v>
          </cell>
          <cell r="AR43">
            <v>20</v>
          </cell>
          <cell r="AS43">
            <v>20</v>
          </cell>
          <cell r="AT43">
            <v>2</v>
          </cell>
          <cell r="BI43">
            <v>200</v>
          </cell>
          <cell r="BJ43">
            <v>200</v>
          </cell>
          <cell r="BK43">
            <v>7.4999999999999997E-2</v>
          </cell>
          <cell r="BL43">
            <v>200</v>
          </cell>
          <cell r="BM43">
            <v>200</v>
          </cell>
          <cell r="BN43">
            <v>7.4999999999999997E-2</v>
          </cell>
          <cell r="BO43">
            <v>25</v>
          </cell>
          <cell r="BP43">
            <v>25</v>
          </cell>
          <cell r="BQ43">
            <v>0.04</v>
          </cell>
          <cell r="BR43">
            <v>25</v>
          </cell>
          <cell r="BS43">
            <v>25</v>
          </cell>
          <cell r="BT43">
            <v>0.04</v>
          </cell>
        </row>
        <row r="44">
          <cell r="D44">
            <v>956</v>
          </cell>
          <cell r="F44">
            <v>0.83682008368200833</v>
          </cell>
          <cell r="G44">
            <v>11</v>
          </cell>
          <cell r="I44">
            <v>0.72727272727272729</v>
          </cell>
          <cell r="J44">
            <v>1.8333333333333333</v>
          </cell>
          <cell r="M44">
            <v>0.6</v>
          </cell>
          <cell r="P44">
            <v>0.5</v>
          </cell>
          <cell r="Y44">
            <v>956</v>
          </cell>
          <cell r="Z44">
            <v>3955</v>
          </cell>
          <cell r="AA44">
            <v>3334</v>
          </cell>
          <cell r="AC44">
            <v>8</v>
          </cell>
          <cell r="AD44">
            <v>2.0227560050568899E-3</v>
          </cell>
          <cell r="AE44">
            <v>7</v>
          </cell>
          <cell r="AF44">
            <v>2.0995800839832034E-3</v>
          </cell>
          <cell r="AO44">
            <v>14</v>
          </cell>
          <cell r="AP44">
            <v>12</v>
          </cell>
          <cell r="AQ44">
            <v>0</v>
          </cell>
          <cell r="AR44">
            <v>18</v>
          </cell>
          <cell r="AS44">
            <v>15</v>
          </cell>
          <cell r="AT44">
            <v>0</v>
          </cell>
          <cell r="BI44">
            <v>209</v>
          </cell>
          <cell r="BJ44">
            <v>209</v>
          </cell>
          <cell r="BK44">
            <v>5.7416267942583733E-2</v>
          </cell>
          <cell r="BL44">
            <v>209</v>
          </cell>
          <cell r="BM44">
            <v>209</v>
          </cell>
          <cell r="BN44">
            <v>5.7416267942583733E-2</v>
          </cell>
          <cell r="BO44">
            <v>26</v>
          </cell>
          <cell r="BP44">
            <v>26</v>
          </cell>
          <cell r="BQ44">
            <v>0</v>
          </cell>
          <cell r="BR44">
            <v>26</v>
          </cell>
          <cell r="BS44">
            <v>26</v>
          </cell>
          <cell r="BT44">
            <v>0</v>
          </cell>
        </row>
        <row r="45">
          <cell r="D45">
            <v>1339</v>
          </cell>
          <cell r="F45">
            <v>0.52277819268110526</v>
          </cell>
          <cell r="G45">
            <v>5</v>
          </cell>
          <cell r="I45">
            <v>1.4</v>
          </cell>
          <cell r="J45">
            <v>0.7142857142857143</v>
          </cell>
          <cell r="M45">
            <v>0</v>
          </cell>
          <cell r="P45">
            <v>0.5</v>
          </cell>
          <cell r="Y45">
            <v>1339</v>
          </cell>
          <cell r="Z45">
            <v>575</v>
          </cell>
          <cell r="AA45">
            <v>599</v>
          </cell>
          <cell r="AC45">
            <v>8</v>
          </cell>
          <cell r="AD45">
            <v>1.391304347826087E-2</v>
          </cell>
          <cell r="AE45">
            <v>3</v>
          </cell>
          <cell r="AF45">
            <v>5.008347245409015E-3</v>
          </cell>
          <cell r="AO45">
            <v>17</v>
          </cell>
          <cell r="AP45">
            <v>13</v>
          </cell>
          <cell r="AQ45">
            <v>1</v>
          </cell>
          <cell r="AR45">
            <v>21</v>
          </cell>
          <cell r="AS45">
            <v>14</v>
          </cell>
          <cell r="AT45">
            <v>1</v>
          </cell>
          <cell r="BI45">
            <v>270</v>
          </cell>
          <cell r="BJ45">
            <v>270</v>
          </cell>
          <cell r="BK45">
            <v>4.8148148148148148E-2</v>
          </cell>
          <cell r="BL45">
            <v>270</v>
          </cell>
          <cell r="BM45">
            <v>270</v>
          </cell>
          <cell r="BN45">
            <v>4.8148148148148148E-2</v>
          </cell>
          <cell r="BO45">
            <v>33</v>
          </cell>
          <cell r="BP45">
            <v>33</v>
          </cell>
          <cell r="BQ45">
            <v>3.0303030303030304E-2</v>
          </cell>
          <cell r="BR45">
            <v>33</v>
          </cell>
          <cell r="BS45">
            <v>33</v>
          </cell>
          <cell r="BT45">
            <v>3.0303030303030304E-2</v>
          </cell>
        </row>
        <row r="46">
          <cell r="D46">
            <v>698</v>
          </cell>
          <cell r="F46">
            <v>0.7163323782234956</v>
          </cell>
          <cell r="G46">
            <v>10</v>
          </cell>
          <cell r="I46">
            <v>0.5</v>
          </cell>
          <cell r="J46">
            <v>0.83333333333333337</v>
          </cell>
          <cell r="M46">
            <v>0.14285714285714285</v>
          </cell>
          <cell r="P46">
            <v>0.17647058823529413</v>
          </cell>
          <cell r="Y46">
            <v>698</v>
          </cell>
          <cell r="Z46">
            <v>541</v>
          </cell>
          <cell r="AA46">
            <v>616</v>
          </cell>
          <cell r="AC46">
            <v>6</v>
          </cell>
          <cell r="AD46">
            <v>1.1090573012939002E-2</v>
          </cell>
          <cell r="AE46">
            <v>19</v>
          </cell>
          <cell r="AF46">
            <v>3.0844155844155844E-2</v>
          </cell>
          <cell r="AO46">
            <v>10</v>
          </cell>
          <cell r="AP46">
            <v>9</v>
          </cell>
          <cell r="AQ46">
            <v>3</v>
          </cell>
          <cell r="AR46">
            <v>20</v>
          </cell>
          <cell r="AS46">
            <v>18</v>
          </cell>
          <cell r="AT46">
            <v>3</v>
          </cell>
          <cell r="BI46">
            <v>200</v>
          </cell>
          <cell r="BJ46">
            <v>200</v>
          </cell>
          <cell r="BK46">
            <v>4.4999999999999998E-2</v>
          </cell>
          <cell r="BL46">
            <v>200</v>
          </cell>
          <cell r="BM46">
            <v>200</v>
          </cell>
          <cell r="BN46">
            <v>4.4999999999999998E-2</v>
          </cell>
          <cell r="BO46">
            <v>58</v>
          </cell>
          <cell r="BP46">
            <v>58</v>
          </cell>
          <cell r="BQ46">
            <v>5.1724137931034482E-2</v>
          </cell>
          <cell r="BR46">
            <v>58</v>
          </cell>
          <cell r="BS46">
            <v>58</v>
          </cell>
          <cell r="BT46">
            <v>5.1724137931034482E-2</v>
          </cell>
        </row>
        <row r="47">
          <cell r="D47">
            <v>5104</v>
          </cell>
          <cell r="F47">
            <v>4.8981191222570537</v>
          </cell>
          <cell r="G47">
            <v>217</v>
          </cell>
          <cell r="I47">
            <v>1.1520737327188939</v>
          </cell>
          <cell r="J47">
            <v>1.0046296296296295</v>
          </cell>
          <cell r="M47">
            <v>0.26382978723404255</v>
          </cell>
          <cell r="P47">
            <v>0.33333333333333331</v>
          </cell>
          <cell r="Y47">
            <v>5104</v>
          </cell>
          <cell r="Z47">
            <v>12276</v>
          </cell>
          <cell r="AA47">
            <v>12296</v>
          </cell>
          <cell r="AC47">
            <v>251</v>
          </cell>
          <cell r="AD47">
            <v>2.0446399478657545E-2</v>
          </cell>
          <cell r="AE47">
            <v>198</v>
          </cell>
          <cell r="AF47">
            <v>1.6102797657774885E-2</v>
          </cell>
          <cell r="AO47">
            <v>391</v>
          </cell>
          <cell r="AP47">
            <v>224</v>
          </cell>
          <cell r="AQ47">
            <v>12</v>
          </cell>
          <cell r="AR47">
            <v>388</v>
          </cell>
          <cell r="AS47">
            <v>198</v>
          </cell>
          <cell r="AT47">
            <v>16</v>
          </cell>
          <cell r="BI47">
            <v>770</v>
          </cell>
          <cell r="BJ47">
            <v>770</v>
          </cell>
          <cell r="BK47">
            <v>0.29090909090909089</v>
          </cell>
          <cell r="BL47">
            <v>770</v>
          </cell>
          <cell r="BM47">
            <v>770</v>
          </cell>
          <cell r="BN47">
            <v>0.29090909090909089</v>
          </cell>
          <cell r="BO47">
            <v>111</v>
          </cell>
          <cell r="BP47">
            <v>111</v>
          </cell>
          <cell r="BQ47">
            <v>0.10810810810810811</v>
          </cell>
          <cell r="BR47">
            <v>111</v>
          </cell>
          <cell r="BS47">
            <v>111</v>
          </cell>
          <cell r="BT47">
            <v>0.10810810810810811</v>
          </cell>
        </row>
        <row r="48">
          <cell r="D48">
            <v>815</v>
          </cell>
          <cell r="F48">
            <v>2.576687116564417</v>
          </cell>
          <cell r="G48">
            <v>59</v>
          </cell>
          <cell r="I48">
            <v>0.3559322033898305</v>
          </cell>
          <cell r="J48">
            <v>2.1071428571428572</v>
          </cell>
          <cell r="M48">
            <v>5.0847457627118647E-2</v>
          </cell>
          <cell r="P48">
            <v>0.08</v>
          </cell>
          <cell r="Y48">
            <v>815</v>
          </cell>
          <cell r="Z48">
            <v>1478</v>
          </cell>
          <cell r="AA48">
            <v>1068</v>
          </cell>
          <cell r="AC48">
            <v>54</v>
          </cell>
          <cell r="AD48">
            <v>3.6535859269282815E-2</v>
          </cell>
          <cell r="AE48">
            <v>33</v>
          </cell>
          <cell r="AF48">
            <v>3.0898876404494381E-2</v>
          </cell>
          <cell r="AO48">
            <v>66</v>
          </cell>
          <cell r="AP48">
            <v>48</v>
          </cell>
          <cell r="AQ48">
            <v>2</v>
          </cell>
          <cell r="AR48">
            <v>68</v>
          </cell>
          <cell r="AS48">
            <v>54</v>
          </cell>
          <cell r="AT48">
            <v>1</v>
          </cell>
          <cell r="BI48">
            <v>328</v>
          </cell>
          <cell r="BJ48">
            <v>328</v>
          </cell>
          <cell r="BK48">
            <v>0.14634146341463414</v>
          </cell>
          <cell r="BL48">
            <v>328</v>
          </cell>
          <cell r="BM48">
            <v>328</v>
          </cell>
          <cell r="BN48">
            <v>0.14634146341463414</v>
          </cell>
          <cell r="BO48">
            <v>46</v>
          </cell>
          <cell r="BP48">
            <v>46</v>
          </cell>
          <cell r="BQ48">
            <v>4.3478260869565216E-2</v>
          </cell>
          <cell r="BR48">
            <v>46</v>
          </cell>
          <cell r="BS48">
            <v>46</v>
          </cell>
          <cell r="BT48">
            <v>4.3478260869565216E-2</v>
          </cell>
        </row>
        <row r="49">
          <cell r="D49">
            <v>1327</v>
          </cell>
          <cell r="F49">
            <v>7.5357950263752832E-2</v>
          </cell>
          <cell r="G49">
            <v>1</v>
          </cell>
          <cell r="I49">
            <v>1</v>
          </cell>
          <cell r="J49">
            <v>0.33333333333333331</v>
          </cell>
          <cell r="M49">
            <v>1</v>
          </cell>
          <cell r="P49">
            <v>0</v>
          </cell>
          <cell r="Y49">
            <v>1327</v>
          </cell>
          <cell r="Z49">
            <v>3274</v>
          </cell>
          <cell r="AA49">
            <v>5726</v>
          </cell>
          <cell r="AC49">
            <v>1</v>
          </cell>
          <cell r="AD49">
            <v>3.0543677458766036E-4</v>
          </cell>
          <cell r="AE49">
            <v>0</v>
          </cell>
          <cell r="AF49">
            <v>0</v>
          </cell>
          <cell r="AO49">
            <v>1</v>
          </cell>
          <cell r="AP49">
            <v>1</v>
          </cell>
          <cell r="AQ49">
            <v>0</v>
          </cell>
          <cell r="AR49">
            <v>4</v>
          </cell>
          <cell r="AS49">
            <v>4</v>
          </cell>
          <cell r="AT49">
            <v>0</v>
          </cell>
          <cell r="BI49">
            <v>424</v>
          </cell>
          <cell r="BJ49">
            <v>424</v>
          </cell>
          <cell r="BK49">
            <v>2.3584905660377358E-3</v>
          </cell>
          <cell r="BL49">
            <v>424</v>
          </cell>
          <cell r="BM49">
            <v>424</v>
          </cell>
          <cell r="BN49">
            <v>2.3584905660377358E-3</v>
          </cell>
          <cell r="BO49">
            <v>38</v>
          </cell>
          <cell r="BP49">
            <v>38</v>
          </cell>
          <cell r="BQ49">
            <v>0</v>
          </cell>
          <cell r="BR49">
            <v>42</v>
          </cell>
          <cell r="BS49">
            <v>42</v>
          </cell>
          <cell r="BT49">
            <v>0</v>
          </cell>
        </row>
        <row r="50">
          <cell r="D50">
            <v>1748</v>
          </cell>
          <cell r="F50">
            <v>0.85812356979405036</v>
          </cell>
          <cell r="G50">
            <v>17</v>
          </cell>
          <cell r="I50">
            <v>0.88235294117647056</v>
          </cell>
          <cell r="J50">
            <v>1.4166666666666667</v>
          </cell>
          <cell r="M50">
            <v>0.22222222222222221</v>
          </cell>
          <cell r="P50">
            <v>0.25</v>
          </cell>
          <cell r="Y50">
            <v>1748</v>
          </cell>
          <cell r="Z50">
            <v>2308</v>
          </cell>
          <cell r="AA50">
            <v>2213</v>
          </cell>
          <cell r="AC50">
            <v>17</v>
          </cell>
          <cell r="AD50">
            <v>7.3656845753899483E-3</v>
          </cell>
          <cell r="AE50">
            <v>14</v>
          </cell>
          <cell r="AF50">
            <v>6.3262539539087215E-3</v>
          </cell>
          <cell r="AO50">
            <v>27</v>
          </cell>
          <cell r="AP50">
            <v>20</v>
          </cell>
          <cell r="AQ50">
            <v>0</v>
          </cell>
          <cell r="AR50">
            <v>27</v>
          </cell>
          <cell r="AS50">
            <v>16</v>
          </cell>
          <cell r="AT50">
            <v>2</v>
          </cell>
          <cell r="BI50">
            <v>505</v>
          </cell>
          <cell r="BJ50">
            <v>505</v>
          </cell>
          <cell r="BK50">
            <v>3.9603960396039604E-2</v>
          </cell>
          <cell r="BL50">
            <v>505</v>
          </cell>
          <cell r="BM50">
            <v>505</v>
          </cell>
          <cell r="BN50">
            <v>3.9603960396039604E-2</v>
          </cell>
          <cell r="BO50">
            <v>59</v>
          </cell>
          <cell r="BP50">
            <v>59</v>
          </cell>
          <cell r="BQ50">
            <v>0</v>
          </cell>
          <cell r="BR50">
            <v>59</v>
          </cell>
          <cell r="BS50">
            <v>59</v>
          </cell>
          <cell r="BT50">
            <v>0</v>
          </cell>
        </row>
        <row r="51">
          <cell r="D51">
            <v>1135</v>
          </cell>
          <cell r="F51">
            <v>0.26431718061674009</v>
          </cell>
          <cell r="G51">
            <v>1</v>
          </cell>
          <cell r="I51">
            <v>3</v>
          </cell>
          <cell r="J51">
            <v>0.14285714285714285</v>
          </cell>
          <cell r="M51" t="str">
            <v>-</v>
          </cell>
          <cell r="P51">
            <v>0.375</v>
          </cell>
          <cell r="Y51">
            <v>1135</v>
          </cell>
          <cell r="Z51">
            <v>967</v>
          </cell>
          <cell r="AA51">
            <v>1141</v>
          </cell>
          <cell r="AC51">
            <v>1</v>
          </cell>
          <cell r="AD51">
            <v>1.0341261633919339E-3</v>
          </cell>
          <cell r="AE51">
            <v>4</v>
          </cell>
          <cell r="AF51">
            <v>3.5056967572304996E-3</v>
          </cell>
          <cell r="AO51">
            <v>9</v>
          </cell>
          <cell r="AP51">
            <v>9</v>
          </cell>
          <cell r="AQ51">
            <v>0</v>
          </cell>
          <cell r="AR51">
            <v>13</v>
          </cell>
          <cell r="AS51">
            <v>10</v>
          </cell>
          <cell r="AT51">
            <v>0</v>
          </cell>
          <cell r="BI51">
            <v>367</v>
          </cell>
          <cell r="BJ51">
            <v>367</v>
          </cell>
          <cell r="BK51">
            <v>2.4523160762942781E-2</v>
          </cell>
          <cell r="BL51">
            <v>367</v>
          </cell>
          <cell r="BM51">
            <v>367</v>
          </cell>
          <cell r="BN51">
            <v>2.4523160762942781E-2</v>
          </cell>
          <cell r="BO51">
            <v>43</v>
          </cell>
          <cell r="BP51">
            <v>43</v>
          </cell>
          <cell r="BQ51">
            <v>0</v>
          </cell>
          <cell r="BR51">
            <v>43</v>
          </cell>
          <cell r="BS51">
            <v>43</v>
          </cell>
          <cell r="BT51">
            <v>0</v>
          </cell>
        </row>
        <row r="52">
          <cell r="D52">
            <v>1073</v>
          </cell>
          <cell r="F52">
            <v>0</v>
          </cell>
          <cell r="G52">
            <v>0</v>
          </cell>
          <cell r="I52" t="str">
            <v>-</v>
          </cell>
          <cell r="J52">
            <v>0</v>
          </cell>
          <cell r="M52" t="str">
            <v>-</v>
          </cell>
          <cell r="P52">
            <v>0</v>
          </cell>
          <cell r="Y52">
            <v>1073</v>
          </cell>
          <cell r="Z52">
            <v>1062</v>
          </cell>
          <cell r="AA52">
            <v>1231</v>
          </cell>
          <cell r="AC52">
            <v>0</v>
          </cell>
          <cell r="AD52">
            <v>0</v>
          </cell>
          <cell r="AE52">
            <v>2</v>
          </cell>
          <cell r="AF52">
            <v>1.6246953696181965E-3</v>
          </cell>
          <cell r="AO52">
            <v>0</v>
          </cell>
          <cell r="AP52">
            <v>0</v>
          </cell>
          <cell r="AQ52">
            <v>0</v>
          </cell>
          <cell r="AR52">
            <v>7</v>
          </cell>
          <cell r="AS52">
            <v>7</v>
          </cell>
          <cell r="AT52">
            <v>1</v>
          </cell>
          <cell r="BI52">
            <v>274</v>
          </cell>
          <cell r="BJ52">
            <v>274</v>
          </cell>
          <cell r="BK52">
            <v>0</v>
          </cell>
          <cell r="BL52">
            <v>274</v>
          </cell>
          <cell r="BM52">
            <v>274</v>
          </cell>
          <cell r="BN52">
            <v>0</v>
          </cell>
          <cell r="BO52">
            <v>33</v>
          </cell>
          <cell r="BP52">
            <v>33</v>
          </cell>
          <cell r="BQ52">
            <v>0</v>
          </cell>
          <cell r="BR52">
            <v>33</v>
          </cell>
          <cell r="BS52">
            <v>33</v>
          </cell>
          <cell r="BT52">
            <v>0</v>
          </cell>
        </row>
        <row r="53">
          <cell r="D53">
            <v>1602</v>
          </cell>
          <cell r="F53">
            <v>0.24968789013732834</v>
          </cell>
          <cell r="G53">
            <v>0</v>
          </cell>
          <cell r="I53" t="str">
            <v>-</v>
          </cell>
          <cell r="J53">
            <v>0</v>
          </cell>
          <cell r="M53" t="str">
            <v>-</v>
          </cell>
          <cell r="P53">
            <v>0.25</v>
          </cell>
          <cell r="Y53">
            <v>1602</v>
          </cell>
          <cell r="Z53">
            <v>2137</v>
          </cell>
          <cell r="AA53">
            <v>2155</v>
          </cell>
          <cell r="AC53">
            <v>1</v>
          </cell>
          <cell r="AD53">
            <v>4.6794571829667761E-4</v>
          </cell>
          <cell r="AE53">
            <v>1</v>
          </cell>
          <cell r="AF53">
            <v>4.6403712296983759E-4</v>
          </cell>
          <cell r="AO53">
            <v>7</v>
          </cell>
          <cell r="AP53">
            <v>7</v>
          </cell>
          <cell r="AQ53">
            <v>1</v>
          </cell>
          <cell r="AR53">
            <v>12</v>
          </cell>
          <cell r="AS53">
            <v>12</v>
          </cell>
          <cell r="AT53">
            <v>2</v>
          </cell>
          <cell r="BI53">
            <v>375</v>
          </cell>
          <cell r="BJ53">
            <v>375</v>
          </cell>
          <cell r="BK53">
            <v>1.8666666666666668E-2</v>
          </cell>
          <cell r="BL53">
            <v>375</v>
          </cell>
          <cell r="BM53">
            <v>375</v>
          </cell>
          <cell r="BN53">
            <v>1.8666666666666668E-2</v>
          </cell>
          <cell r="BO53">
            <v>42</v>
          </cell>
          <cell r="BP53">
            <v>42</v>
          </cell>
          <cell r="BQ53">
            <v>2.3809523809523808E-2</v>
          </cell>
          <cell r="BR53">
            <v>48</v>
          </cell>
          <cell r="BS53">
            <v>48</v>
          </cell>
          <cell r="BT53">
            <v>2.0833333333333332E-2</v>
          </cell>
        </row>
        <row r="54">
          <cell r="D54">
            <v>1453</v>
          </cell>
          <cell r="F54">
            <v>14.659325533379215</v>
          </cell>
          <cell r="G54">
            <v>144</v>
          </cell>
          <cell r="I54">
            <v>1.4791666666666667</v>
          </cell>
          <cell r="J54">
            <v>1.1338582677165354</v>
          </cell>
          <cell r="M54">
            <v>0.38922155688622756</v>
          </cell>
          <cell r="P54">
            <v>0.43434343434343436</v>
          </cell>
          <cell r="Y54">
            <v>1453</v>
          </cell>
          <cell r="Z54">
            <v>8481</v>
          </cell>
          <cell r="AA54">
            <v>11604</v>
          </cell>
          <cell r="AC54">
            <v>177</v>
          </cell>
          <cell r="AD54">
            <v>2.0870180403254335E-2</v>
          </cell>
          <cell r="AE54">
            <v>128</v>
          </cell>
          <cell r="AF54">
            <v>1.1030679076180628E-2</v>
          </cell>
          <cell r="AO54">
            <v>281</v>
          </cell>
          <cell r="AP54">
            <v>154</v>
          </cell>
          <cell r="AQ54">
            <v>18</v>
          </cell>
          <cell r="AR54">
            <v>249</v>
          </cell>
          <cell r="AS54">
            <v>157</v>
          </cell>
          <cell r="AT54">
            <v>23</v>
          </cell>
          <cell r="BI54">
            <v>507</v>
          </cell>
          <cell r="BJ54">
            <v>507</v>
          </cell>
          <cell r="BK54">
            <v>0.30374753451676528</v>
          </cell>
          <cell r="BL54">
            <v>507</v>
          </cell>
          <cell r="BM54">
            <v>507</v>
          </cell>
          <cell r="BN54">
            <v>0.30374753451676528</v>
          </cell>
          <cell r="BO54">
            <v>63</v>
          </cell>
          <cell r="BP54">
            <v>63</v>
          </cell>
          <cell r="BQ54">
            <v>0.2857142857142857</v>
          </cell>
          <cell r="BR54">
            <v>63</v>
          </cell>
          <cell r="BS54">
            <v>63</v>
          </cell>
          <cell r="BT54">
            <v>0.2857142857142857</v>
          </cell>
        </row>
        <row r="55">
          <cell r="D55">
            <v>126167</v>
          </cell>
          <cell r="F55">
            <v>6.6586349837913241</v>
          </cell>
          <cell r="G55">
            <v>7603</v>
          </cell>
          <cell r="I55">
            <v>1.1049585689859267</v>
          </cell>
          <cell r="J55">
            <v>1.0502831882856749</v>
          </cell>
          <cell r="M55">
            <v>0.40590500641848526</v>
          </cell>
          <cell r="P55">
            <v>0.41229909154437455</v>
          </cell>
          <cell r="Y55">
            <v>126167</v>
          </cell>
          <cell r="Z55">
            <v>333137</v>
          </cell>
          <cell r="AA55">
            <v>322618</v>
          </cell>
          <cell r="AC55">
            <v>7920</v>
          </cell>
          <cell r="AD55">
            <v>2.3774002887700856E-2</v>
          </cell>
          <cell r="AE55">
            <v>7231</v>
          </cell>
          <cell r="AF55">
            <v>2.2413504516177025E-2</v>
          </cell>
          <cell r="AO55">
            <v>11991</v>
          </cell>
          <cell r="AP55">
            <v>5895</v>
          </cell>
          <cell r="AQ55">
            <v>609</v>
          </cell>
          <cell r="AR55">
            <v>11537</v>
          </cell>
          <cell r="AS55">
            <v>5947</v>
          </cell>
          <cell r="AT55">
            <v>659</v>
          </cell>
          <cell r="BI55">
            <v>30371</v>
          </cell>
          <cell r="BJ55">
            <v>30231</v>
          </cell>
          <cell r="BK55">
            <v>0.19409963451977216</v>
          </cell>
          <cell r="BL55">
            <v>31028</v>
          </cell>
          <cell r="BM55">
            <v>30457</v>
          </cell>
          <cell r="BN55">
            <v>0.18998968673456232</v>
          </cell>
          <cell r="BO55">
            <v>4239</v>
          </cell>
          <cell r="BP55">
            <v>4198</v>
          </cell>
          <cell r="BQ55">
            <v>0.14366595895258316</v>
          </cell>
          <cell r="BR55">
            <v>4496</v>
          </cell>
          <cell r="BS55">
            <v>4455</v>
          </cell>
          <cell r="BT55">
            <v>0.13545373665480426</v>
          </cell>
        </row>
      </sheetData>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70"/>
  <sheetViews>
    <sheetView tabSelected="1" view="pageBreakPreview" zoomScale="55" zoomScaleNormal="34" zoomScaleSheetLayoutView="55" workbookViewId="0">
      <selection activeCell="O65" sqref="O65"/>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5.75" style="3" customWidth="1"/>
    <col min="10" max="10" width="18.25" style="3" customWidth="1"/>
    <col min="11" max="13" width="15.625" style="3" hidden="1" customWidth="1"/>
    <col min="14" max="14" width="18.25" style="3" customWidth="1"/>
    <col min="15" max="15" width="22.625" style="3" customWidth="1"/>
    <col min="16" max="16" width="18.25" style="3" customWidth="1"/>
    <col min="17" max="17" width="22.625" style="3" customWidth="1"/>
    <col min="18" max="18" width="13.125" style="3" customWidth="1"/>
    <col min="19" max="19" width="19.125" style="3" customWidth="1"/>
    <col min="20" max="20" width="1.375" style="3" customWidth="1"/>
    <col min="21" max="21" width="20.5" style="3" hidden="1" customWidth="1"/>
    <col min="22" max="22" width="20.75" style="3" hidden="1" customWidth="1"/>
    <col min="23" max="23" width="15.375" style="3" hidden="1" customWidth="1"/>
    <col min="24" max="24" width="20.75" style="3" hidden="1" customWidth="1"/>
    <col min="25" max="25" width="19.625" style="3" hidden="1" customWidth="1"/>
    <col min="26" max="26" width="22.125" style="3" hidden="1" customWidth="1"/>
    <col min="27" max="27" width="16.125" style="3" customWidth="1"/>
    <col min="28" max="28" width="20.625" style="3" customWidth="1"/>
    <col min="29" max="29" width="1.625" style="35" customWidth="1"/>
    <col min="30" max="30" width="16.25" style="3" customWidth="1"/>
    <col min="31" max="31" width="18.25" style="3" customWidth="1"/>
    <col min="32" max="32" width="16.25" style="3" customWidth="1"/>
    <col min="33" max="33" width="23.625" style="3" customWidth="1"/>
    <col min="34" max="34" width="18.625" style="3" customWidth="1"/>
    <col min="35" max="35" width="20.25" style="3" customWidth="1"/>
    <col min="36" max="36" width="30.75" style="3" customWidth="1"/>
    <col min="37" max="38" width="24.375" style="3" customWidth="1"/>
    <col min="39" max="16384" width="11.5" style="1"/>
  </cols>
  <sheetData>
    <row r="1" spans="1:38" s="28" customFormat="1" ht="78.75" customHeight="1" x14ac:dyDescent="0.4">
      <c r="A1" s="23"/>
      <c r="B1" s="63" t="s">
        <v>91</v>
      </c>
      <c r="C1" s="25"/>
      <c r="D1" s="25"/>
      <c r="E1" s="25"/>
      <c r="F1" s="25"/>
      <c r="G1" s="25"/>
      <c r="H1" s="25"/>
      <c r="I1" s="25"/>
      <c r="J1" s="25"/>
      <c r="K1" s="25"/>
      <c r="L1" s="25"/>
      <c r="M1" s="25"/>
      <c r="N1" s="25"/>
      <c r="O1" s="25"/>
      <c r="P1" s="25"/>
      <c r="Q1" s="25"/>
      <c r="R1" s="25"/>
      <c r="S1" s="25"/>
      <c r="T1" s="58"/>
      <c r="U1" s="63"/>
      <c r="V1" s="25"/>
      <c r="W1" s="25"/>
      <c r="X1" s="25"/>
      <c r="Y1" s="25"/>
      <c r="Z1" s="25"/>
      <c r="AA1" s="25"/>
      <c r="AB1" s="25"/>
      <c r="AC1" s="25"/>
      <c r="AD1" s="25"/>
      <c r="AE1" s="25"/>
      <c r="AF1" s="25"/>
      <c r="AG1" s="25"/>
      <c r="AH1" s="26"/>
      <c r="AI1" s="26"/>
      <c r="AJ1" s="27"/>
      <c r="AK1" s="25"/>
      <c r="AL1" s="25"/>
    </row>
    <row r="2" spans="1:38" s="28" customFormat="1" ht="35.25" customHeight="1" x14ac:dyDescent="0.4">
      <c r="A2" s="23"/>
      <c r="B2" s="24"/>
      <c r="C2" s="25"/>
      <c r="D2" s="161" t="s">
        <v>94</v>
      </c>
      <c r="E2" s="161"/>
      <c r="F2" s="161"/>
      <c r="G2" s="161"/>
      <c r="H2" s="161"/>
      <c r="I2" s="161"/>
      <c r="J2" s="161"/>
      <c r="K2" s="161"/>
      <c r="L2" s="161"/>
      <c r="M2" s="161"/>
      <c r="N2" s="161"/>
      <c r="O2" s="161"/>
      <c r="P2" s="161"/>
      <c r="Q2" s="161"/>
      <c r="R2" s="161"/>
      <c r="S2" s="161"/>
      <c r="T2" s="60"/>
      <c r="U2" s="24"/>
      <c r="V2" s="25"/>
      <c r="W2" s="161" t="s">
        <v>95</v>
      </c>
      <c r="X2" s="161"/>
      <c r="Y2" s="161"/>
      <c r="Z2" s="161"/>
      <c r="AA2" s="161"/>
      <c r="AB2" s="161"/>
      <c r="AC2" s="25"/>
      <c r="AD2" s="161" t="s">
        <v>69</v>
      </c>
      <c r="AE2" s="161"/>
      <c r="AF2" s="161"/>
      <c r="AG2" s="161"/>
      <c r="AH2" s="161"/>
      <c r="AI2" s="161"/>
      <c r="AJ2" s="27"/>
      <c r="AK2" s="161" t="s">
        <v>114</v>
      </c>
      <c r="AL2" s="246"/>
    </row>
    <row r="3" spans="1:38" s="16" customFormat="1" ht="30" x14ac:dyDescent="0.4">
      <c r="A3" s="21"/>
      <c r="B3" s="22"/>
      <c r="C3" s="22" t="s">
        <v>47</v>
      </c>
      <c r="D3" s="22"/>
      <c r="E3" s="22"/>
      <c r="F3" s="22"/>
      <c r="G3" s="162" t="s">
        <v>48</v>
      </c>
      <c r="H3" s="163"/>
      <c r="I3" s="162" t="s">
        <v>49</v>
      </c>
      <c r="J3" s="164"/>
      <c r="K3" s="163"/>
      <c r="L3" s="22"/>
      <c r="M3" s="22"/>
      <c r="N3" s="162" t="s">
        <v>50</v>
      </c>
      <c r="O3" s="163"/>
      <c r="P3" s="162" t="s">
        <v>51</v>
      </c>
      <c r="Q3" s="163"/>
      <c r="R3" s="165" t="s">
        <v>56</v>
      </c>
      <c r="S3" s="166"/>
      <c r="T3" s="59"/>
      <c r="U3" s="88"/>
      <c r="V3" s="22" t="s">
        <v>47</v>
      </c>
      <c r="W3" s="162" t="s">
        <v>89</v>
      </c>
      <c r="X3" s="164"/>
      <c r="Y3" s="164"/>
      <c r="Z3" s="164"/>
      <c r="AA3" s="166"/>
      <c r="AB3" s="166"/>
      <c r="AC3" s="34"/>
      <c r="AD3" s="166" t="s">
        <v>54</v>
      </c>
      <c r="AE3" s="167"/>
      <c r="AF3" s="168" t="s">
        <v>55</v>
      </c>
      <c r="AG3" s="169"/>
      <c r="AH3" s="168" t="s">
        <v>53</v>
      </c>
      <c r="AI3" s="169"/>
      <c r="AJ3" s="22"/>
      <c r="AK3" s="160" t="s">
        <v>115</v>
      </c>
      <c r="AL3" s="160" t="s">
        <v>116</v>
      </c>
    </row>
    <row r="4" spans="1:38" ht="33" customHeight="1" x14ac:dyDescent="0.4">
      <c r="A4" s="13"/>
      <c r="B4" s="170"/>
      <c r="C4" s="173" t="s">
        <v>59</v>
      </c>
      <c r="D4" s="176" t="s">
        <v>96</v>
      </c>
      <c r="E4" s="177"/>
      <c r="F4" s="177"/>
      <c r="G4" s="177"/>
      <c r="H4" s="177"/>
      <c r="I4" s="177"/>
      <c r="J4" s="177"/>
      <c r="K4" s="177"/>
      <c r="L4" s="177"/>
      <c r="M4" s="177"/>
      <c r="N4" s="177"/>
      <c r="O4" s="177"/>
      <c r="P4" s="177"/>
      <c r="Q4" s="177"/>
      <c r="R4" s="178" t="s">
        <v>63</v>
      </c>
      <c r="S4" s="179"/>
      <c r="T4" s="47"/>
      <c r="U4" s="184"/>
      <c r="V4" s="173" t="s">
        <v>59</v>
      </c>
      <c r="W4" s="89" t="s">
        <v>97</v>
      </c>
      <c r="X4" s="90"/>
      <c r="Y4" s="90"/>
      <c r="Z4" s="90"/>
      <c r="AA4" s="178" t="s">
        <v>77</v>
      </c>
      <c r="AB4" s="179"/>
      <c r="AC4" s="38"/>
      <c r="AD4" s="205" t="s">
        <v>70</v>
      </c>
      <c r="AE4" s="184"/>
      <c r="AF4" s="178" t="s">
        <v>71</v>
      </c>
      <c r="AG4" s="184"/>
      <c r="AH4" s="178" t="s">
        <v>72</v>
      </c>
      <c r="AI4" s="179"/>
      <c r="AJ4" s="44"/>
      <c r="AK4" s="178" t="s">
        <v>117</v>
      </c>
      <c r="AL4" s="178" t="s">
        <v>118</v>
      </c>
    </row>
    <row r="5" spans="1:38" ht="33" customHeight="1" x14ac:dyDescent="0.4">
      <c r="A5" s="13"/>
      <c r="B5" s="171"/>
      <c r="C5" s="174"/>
      <c r="D5" s="189" t="s">
        <v>87</v>
      </c>
      <c r="E5" s="190"/>
      <c r="F5" s="190"/>
      <c r="G5" s="190"/>
      <c r="H5" s="190"/>
      <c r="I5" s="190"/>
      <c r="J5" s="191"/>
      <c r="K5" s="192" t="s">
        <v>88</v>
      </c>
      <c r="L5" s="193"/>
      <c r="M5" s="193"/>
      <c r="N5" s="193"/>
      <c r="O5" s="193"/>
      <c r="P5" s="193"/>
      <c r="Q5" s="193"/>
      <c r="R5" s="180"/>
      <c r="S5" s="181"/>
      <c r="T5" s="47"/>
      <c r="U5" s="185"/>
      <c r="V5" s="187"/>
      <c r="W5" s="157"/>
      <c r="X5" s="91"/>
      <c r="Y5" s="91"/>
      <c r="Z5" s="91"/>
      <c r="AA5" s="180"/>
      <c r="AB5" s="181"/>
      <c r="AC5" s="38"/>
      <c r="AD5" s="206"/>
      <c r="AE5" s="185"/>
      <c r="AF5" s="180"/>
      <c r="AG5" s="185"/>
      <c r="AH5" s="180"/>
      <c r="AI5" s="181"/>
      <c r="AJ5" s="44"/>
      <c r="AK5" s="180"/>
      <c r="AL5" s="180"/>
    </row>
    <row r="6" spans="1:38" ht="84" customHeight="1" x14ac:dyDescent="0.4">
      <c r="A6" s="13"/>
      <c r="B6" s="172"/>
      <c r="C6" s="175"/>
      <c r="D6" s="158" t="s">
        <v>98</v>
      </c>
      <c r="E6" s="158" t="s">
        <v>99</v>
      </c>
      <c r="F6" s="159" t="s">
        <v>100</v>
      </c>
      <c r="G6" s="194" t="s">
        <v>64</v>
      </c>
      <c r="H6" s="195"/>
      <c r="I6" s="196" t="s">
        <v>65</v>
      </c>
      <c r="J6" s="197"/>
      <c r="K6" s="92" t="s">
        <v>101</v>
      </c>
      <c r="L6" s="92" t="s">
        <v>102</v>
      </c>
      <c r="M6" s="92" t="s">
        <v>103</v>
      </c>
      <c r="N6" s="196" t="s">
        <v>66</v>
      </c>
      <c r="O6" s="198"/>
      <c r="P6" s="196" t="s">
        <v>67</v>
      </c>
      <c r="Q6" s="198"/>
      <c r="R6" s="182"/>
      <c r="S6" s="183"/>
      <c r="T6" s="47"/>
      <c r="U6" s="186"/>
      <c r="V6" s="188"/>
      <c r="W6" s="93" t="s">
        <v>104</v>
      </c>
      <c r="X6" s="94"/>
      <c r="Y6" s="93" t="s">
        <v>105</v>
      </c>
      <c r="Z6" s="95"/>
      <c r="AA6" s="180"/>
      <c r="AB6" s="181"/>
      <c r="AC6" s="39"/>
      <c r="AD6" s="207"/>
      <c r="AE6" s="186"/>
      <c r="AF6" s="182"/>
      <c r="AG6" s="186"/>
      <c r="AH6" s="182"/>
      <c r="AI6" s="183"/>
      <c r="AJ6" s="44"/>
      <c r="AK6" s="247"/>
      <c r="AL6" s="247"/>
    </row>
    <row r="7" spans="1:38" ht="33.75" customHeight="1" x14ac:dyDescent="0.4">
      <c r="A7" s="13"/>
      <c r="B7" s="41" t="s">
        <v>52</v>
      </c>
      <c r="C7" s="42" t="s">
        <v>61</v>
      </c>
      <c r="D7" s="155">
        <f>[3]BASE!BI5</f>
        <v>44271</v>
      </c>
      <c r="E7" s="43">
        <f>[3]BASE!BI5</f>
        <v>44271</v>
      </c>
      <c r="F7" s="154">
        <f>[3]BASE!BI5</f>
        <v>44271</v>
      </c>
      <c r="G7" s="199">
        <f>[3]BASE!BI5</f>
        <v>44271</v>
      </c>
      <c r="H7" s="202"/>
      <c r="I7" s="203">
        <f>G7</f>
        <v>44271</v>
      </c>
      <c r="J7" s="202"/>
      <c r="K7" s="96">
        <f t="shared" ref="K7" si="0">G7</f>
        <v>44271</v>
      </c>
      <c r="L7" s="97">
        <f>F7</f>
        <v>44271</v>
      </c>
      <c r="M7" s="98">
        <f>G7</f>
        <v>44271</v>
      </c>
      <c r="N7" s="203">
        <f>G7</f>
        <v>44271</v>
      </c>
      <c r="O7" s="202"/>
      <c r="P7" s="199">
        <f>G7</f>
        <v>44271</v>
      </c>
      <c r="Q7" s="202"/>
      <c r="R7" s="203">
        <f>G7</f>
        <v>44271</v>
      </c>
      <c r="S7" s="204"/>
      <c r="T7" s="48"/>
      <c r="U7" s="99" t="s">
        <v>52</v>
      </c>
      <c r="V7" s="42" t="s">
        <v>61</v>
      </c>
      <c r="W7" s="210" t="str">
        <f>[3]BASE!AD5</f>
        <v>~3/14(1W)</v>
      </c>
      <c r="X7" s="211"/>
      <c r="Y7" s="203" t="str">
        <f>[3]BASE!AD5</f>
        <v>~3/14(1W)</v>
      </c>
      <c r="Z7" s="199"/>
      <c r="AA7" s="203" t="str">
        <f>[3]BASE!AD5</f>
        <v>~3/14(1W)</v>
      </c>
      <c r="AB7" s="204"/>
      <c r="AC7" s="30"/>
      <c r="AD7" s="212" t="str">
        <f>[3]BASE!F5</f>
        <v>~3/18(1W)</v>
      </c>
      <c r="AE7" s="202"/>
      <c r="AF7" s="199" t="str">
        <f>IF([3]BASE!I5="","",[3]BASE!I5)</f>
        <v/>
      </c>
      <c r="AG7" s="199"/>
      <c r="AH7" s="200" t="str">
        <f>[3]BASE!K5</f>
        <v>~3/12(1W)</v>
      </c>
      <c r="AI7" s="201"/>
      <c r="AJ7" s="40"/>
      <c r="AK7" s="154" t="s">
        <v>119</v>
      </c>
      <c r="AL7" s="154" t="s">
        <v>120</v>
      </c>
    </row>
    <row r="8" spans="1:38" ht="50.1" customHeight="1" x14ac:dyDescent="0.4">
      <c r="A8" s="13"/>
      <c r="B8" s="41" t="s">
        <v>57</v>
      </c>
      <c r="C8" s="43" t="s">
        <v>58</v>
      </c>
      <c r="D8" s="156" t="s">
        <v>106</v>
      </c>
      <c r="E8" s="100"/>
      <c r="F8" s="153"/>
      <c r="G8" s="199" t="s">
        <v>75</v>
      </c>
      <c r="H8" s="202"/>
      <c r="I8" s="203" t="s">
        <v>75</v>
      </c>
      <c r="J8" s="202"/>
      <c r="K8" s="155" t="s">
        <v>107</v>
      </c>
      <c r="L8" s="43"/>
      <c r="M8" s="154"/>
      <c r="N8" s="203" t="s">
        <v>75</v>
      </c>
      <c r="O8" s="202"/>
      <c r="P8" s="199" t="s">
        <v>75</v>
      </c>
      <c r="Q8" s="202"/>
      <c r="R8" s="213" t="s">
        <v>76</v>
      </c>
      <c r="S8" s="214"/>
      <c r="T8" s="49"/>
      <c r="U8" s="99" t="s">
        <v>57</v>
      </c>
      <c r="V8" s="43" t="s">
        <v>58</v>
      </c>
      <c r="W8" s="208" t="s">
        <v>108</v>
      </c>
      <c r="X8" s="209"/>
      <c r="Y8" s="220" t="s">
        <v>78</v>
      </c>
      <c r="Z8" s="220"/>
      <c r="AA8" s="203" t="s">
        <v>75</v>
      </c>
      <c r="AB8" s="204"/>
      <c r="AC8" s="30"/>
      <c r="AD8" s="221" t="s">
        <v>79</v>
      </c>
      <c r="AE8" s="222"/>
      <c r="AF8" s="223" t="s">
        <v>78</v>
      </c>
      <c r="AG8" s="224"/>
      <c r="AH8" s="203" t="s">
        <v>75</v>
      </c>
      <c r="AI8" s="204"/>
      <c r="AJ8" s="45"/>
      <c r="AK8" s="154" t="s">
        <v>121</v>
      </c>
      <c r="AL8" s="154" t="s">
        <v>122</v>
      </c>
    </row>
    <row r="9" spans="1:38" ht="51.75" customHeight="1" x14ac:dyDescent="0.4">
      <c r="A9" s="13"/>
      <c r="B9" s="215" t="s">
        <v>73</v>
      </c>
      <c r="C9" s="216"/>
      <c r="D9" s="101"/>
      <c r="E9" s="101"/>
      <c r="F9" s="102"/>
      <c r="G9" s="217">
        <v>0.25</v>
      </c>
      <c r="H9" s="218"/>
      <c r="I9" s="219">
        <v>0.2</v>
      </c>
      <c r="J9" s="218"/>
      <c r="K9" s="103"/>
      <c r="L9" s="104"/>
      <c r="M9" s="105"/>
      <c r="N9" s="217">
        <v>0.25</v>
      </c>
      <c r="O9" s="218"/>
      <c r="P9" s="217">
        <v>0.2</v>
      </c>
      <c r="Q9" s="218"/>
      <c r="R9" s="239" t="s">
        <v>109</v>
      </c>
      <c r="S9" s="240"/>
      <c r="T9" s="50"/>
      <c r="U9" s="241" t="s">
        <v>73</v>
      </c>
      <c r="V9" s="216"/>
      <c r="W9" s="237"/>
      <c r="X9" s="238"/>
      <c r="Y9" s="242"/>
      <c r="Z9" s="237"/>
      <c r="AA9" s="239" t="s">
        <v>110</v>
      </c>
      <c r="AB9" s="240"/>
      <c r="AC9" s="61"/>
      <c r="AD9" s="239">
        <v>15</v>
      </c>
      <c r="AE9" s="240"/>
      <c r="AF9" s="225">
        <v>1</v>
      </c>
      <c r="AG9" s="225"/>
      <c r="AH9" s="226">
        <v>0.5</v>
      </c>
      <c r="AI9" s="227"/>
      <c r="AJ9" s="40"/>
      <c r="AK9" s="248"/>
      <c r="AL9" s="249" t="s">
        <v>123</v>
      </c>
    </row>
    <row r="10" spans="1:38" ht="51.75" customHeight="1" x14ac:dyDescent="0.4">
      <c r="A10" s="13"/>
      <c r="B10" s="228" t="s">
        <v>74</v>
      </c>
      <c r="C10" s="216"/>
      <c r="D10" s="106"/>
      <c r="E10" s="106"/>
      <c r="F10" s="151"/>
      <c r="G10" s="229"/>
      <c r="H10" s="230"/>
      <c r="I10" s="231">
        <v>0.5</v>
      </c>
      <c r="J10" s="232"/>
      <c r="K10" s="152"/>
      <c r="L10" s="106"/>
      <c r="M10" s="151"/>
      <c r="N10" s="229"/>
      <c r="O10" s="230"/>
      <c r="P10" s="233">
        <v>0.5</v>
      </c>
      <c r="Q10" s="232"/>
      <c r="R10" s="234" t="s">
        <v>111</v>
      </c>
      <c r="S10" s="235"/>
      <c r="T10" s="51"/>
      <c r="U10" s="236" t="s">
        <v>74</v>
      </c>
      <c r="V10" s="216"/>
      <c r="W10" s="237"/>
      <c r="X10" s="238"/>
      <c r="Y10" s="242"/>
      <c r="Z10" s="237"/>
      <c r="AA10" s="234" t="s">
        <v>110</v>
      </c>
      <c r="AB10" s="235"/>
      <c r="AC10" s="62"/>
      <c r="AD10" s="234" t="s">
        <v>111</v>
      </c>
      <c r="AE10" s="235"/>
      <c r="AF10" s="243">
        <v>1</v>
      </c>
      <c r="AG10" s="243"/>
      <c r="AH10" s="244">
        <v>0.5</v>
      </c>
      <c r="AI10" s="245"/>
      <c r="AJ10" s="40"/>
      <c r="AK10" s="250"/>
      <c r="AL10" s="251" t="s">
        <v>124</v>
      </c>
    </row>
    <row r="11" spans="1:38" s="2" customFormat="1" ht="41.1" customHeight="1" x14ac:dyDescent="0.4">
      <c r="A11" s="14"/>
      <c r="B11" s="31" t="s">
        <v>45</v>
      </c>
      <c r="C11" s="82">
        <f>[3]BASE!Y8</f>
        <v>5250</v>
      </c>
      <c r="D11" s="107">
        <f>[3]BASE!AP8</f>
        <v>331</v>
      </c>
      <c r="E11" s="107">
        <f>[3]BASE!BI8</f>
        <v>1863</v>
      </c>
      <c r="F11" s="108">
        <f>[3]BASE!BL8</f>
        <v>1863</v>
      </c>
      <c r="G11" s="109">
        <f>[3]BASE!BK8</f>
        <v>0.17767042404723565</v>
      </c>
      <c r="H11" s="110">
        <f>(G11-[3]BASE!AS8/[3]BASE!BJ8)*100</f>
        <v>-0.64412238325281812</v>
      </c>
      <c r="I11" s="111">
        <f>[3]BASE!BN8</f>
        <v>0.17767042404723565</v>
      </c>
      <c r="J11" s="110">
        <f>(I11-[3]BASE!AS8/[3]BASE!BM8)*100</f>
        <v>-0.64412238325281812</v>
      </c>
      <c r="K11" s="112">
        <f>[3]BASE!AQ8</f>
        <v>4</v>
      </c>
      <c r="L11" s="113">
        <f>[3]BASE!BO8</f>
        <v>161</v>
      </c>
      <c r="M11" s="114">
        <f>[3]BASE!BR8</f>
        <v>161</v>
      </c>
      <c r="N11" s="115">
        <f>[3]BASE!BQ8</f>
        <v>2.4844720496894408E-2</v>
      </c>
      <c r="O11" s="71">
        <f>(N11-[3]BASE!AT8/[3]BASE!BP8)*100</f>
        <v>-0.62111801242236042</v>
      </c>
      <c r="P11" s="115">
        <f>[3]BASE!BT8</f>
        <v>2.4844720496894408E-2</v>
      </c>
      <c r="Q11" s="71">
        <f>(P11-[3]BASE!AT8/[3]BASE!BS8)*100</f>
        <v>-0.62111801242236042</v>
      </c>
      <c r="R11" s="116">
        <f>100*([3]BASE!AO8/C11)</f>
        <v>11.923809523809524</v>
      </c>
      <c r="S11" s="71">
        <f>R11-100*([3]BASE!AR8/[3]BASE!D8)</f>
        <v>-0.62857142857142989</v>
      </c>
      <c r="T11" s="52"/>
      <c r="U11" s="117" t="s">
        <v>45</v>
      </c>
      <c r="V11" s="82">
        <f>[3]BASE!Y8</f>
        <v>5250</v>
      </c>
      <c r="W11" s="108">
        <f>[3]BASE!AC8</f>
        <v>418</v>
      </c>
      <c r="X11" s="118">
        <f>W11-[3]BASE!AE8</f>
        <v>39</v>
      </c>
      <c r="Y11" s="108">
        <f>[3]BASE!Z8</f>
        <v>13536</v>
      </c>
      <c r="Z11" s="119">
        <f>Y11-[3]BASE!AA8</f>
        <v>-418</v>
      </c>
      <c r="AA11" s="54">
        <f>[3]BASE!AD8</f>
        <v>3.0880614657210401E-2</v>
      </c>
      <c r="AB11" s="70">
        <f>([3]BASE!AD8-[3]BASE!AF8)*100</f>
        <v>0.37199438818054997</v>
      </c>
      <c r="AC11" s="87"/>
      <c r="AD11" s="56">
        <f>[3]BASE!F8</f>
        <v>8.5333333333333332</v>
      </c>
      <c r="AE11" s="74">
        <f>AD11-[3]BASE!G8/([3]BASE!D8/100)</f>
        <v>-0.17142857142857082</v>
      </c>
      <c r="AF11" s="55">
        <f>[3]BASE!I8</f>
        <v>0.98030634573304154</v>
      </c>
      <c r="AG11" s="76">
        <f>IFERROR(AF11-[3]BASE!J8,"-")</f>
        <v>-0.59555572323247563</v>
      </c>
      <c r="AH11" s="64">
        <f>[3]BASE!$M8</f>
        <v>0.22197309417040359</v>
      </c>
      <c r="AI11" s="81">
        <f>IFERROR(100*(AH11-[3]BASE!P8),"-")</f>
        <v>-11.764954733903036</v>
      </c>
      <c r="AJ11" s="46"/>
      <c r="AK11" s="252">
        <v>0.39</v>
      </c>
      <c r="AL11" s="253"/>
    </row>
    <row r="12" spans="1:38" s="2" customFormat="1" ht="41.1" customHeight="1" x14ac:dyDescent="0.4">
      <c r="A12" s="13"/>
      <c r="B12" s="18" t="s">
        <v>13</v>
      </c>
      <c r="C12" s="83">
        <f>[3]BASE!Y9</f>
        <v>1246</v>
      </c>
      <c r="D12" s="107">
        <f>[3]BASE!AP9</f>
        <v>31</v>
      </c>
      <c r="E12" s="107">
        <f>[3]BASE!BI9</f>
        <v>200</v>
      </c>
      <c r="F12" s="108">
        <f>[3]BASE!BL9</f>
        <v>225</v>
      </c>
      <c r="G12" s="109">
        <f>[3]BASE!BK9</f>
        <v>0.155</v>
      </c>
      <c r="H12" s="71">
        <f>(G12-[3]BASE!AS9/[3]BASE!BJ9)*100</f>
        <v>6</v>
      </c>
      <c r="I12" s="111">
        <f>[3]BASE!BN9</f>
        <v>0.13777777777777778</v>
      </c>
      <c r="J12" s="71">
        <f>(I12-[3]BASE!AS9/[3]BASE!BM9)*100</f>
        <v>5.333333333333333</v>
      </c>
      <c r="K12" s="112">
        <f>[3]BASE!AQ9</f>
        <v>0</v>
      </c>
      <c r="L12" s="113">
        <f>[3]BASE!BO9</f>
        <v>31</v>
      </c>
      <c r="M12" s="114">
        <f>[3]BASE!BR9</f>
        <v>31</v>
      </c>
      <c r="N12" s="115">
        <f>[3]BASE!BQ9</f>
        <v>0</v>
      </c>
      <c r="O12" s="71">
        <f>(N12-[3]BASE!AT9/[3]BASE!BP9)*100</f>
        <v>0</v>
      </c>
      <c r="P12" s="115">
        <f>[3]BASE!BT9</f>
        <v>0</v>
      </c>
      <c r="Q12" s="71">
        <f>(P12-[3]BASE!AT9/[3]BASE!BS9)*100</f>
        <v>0</v>
      </c>
      <c r="R12" s="116">
        <f>100*([3]BASE!AO9/C12)</f>
        <v>4.5746388443017656</v>
      </c>
      <c r="S12" s="71">
        <f>R12-100*([3]BASE!AR9/[3]BASE!D9)</f>
        <v>3.0497592295345104</v>
      </c>
      <c r="T12" s="52"/>
      <c r="U12" s="120" t="s">
        <v>13</v>
      </c>
      <c r="V12" s="82">
        <f>[3]BASE!Y9</f>
        <v>1246</v>
      </c>
      <c r="W12" s="108">
        <f>[3]BASE!AC9</f>
        <v>39</v>
      </c>
      <c r="X12" s="118">
        <f>W12-[3]BASE!AE9</f>
        <v>35</v>
      </c>
      <c r="Y12" s="108">
        <f>[3]BASE!Z9</f>
        <v>1575</v>
      </c>
      <c r="Z12" s="119">
        <f>Y12-[3]BASE!AA9</f>
        <v>706</v>
      </c>
      <c r="AA12" s="54">
        <f>[3]BASE!AD9</f>
        <v>2.4761904761904763E-2</v>
      </c>
      <c r="AB12" s="74">
        <f>([3]BASE!AD9-[3]BASE!AF9)*100</f>
        <v>2.0158912817140666</v>
      </c>
      <c r="AC12" s="87"/>
      <c r="AD12" s="121">
        <f>[3]BASE!F9</f>
        <v>3.9325842696629212</v>
      </c>
      <c r="AE12" s="74">
        <f>AD12-[3]BASE!G9/([3]BASE!D9/100)</f>
        <v>2.4879614767255216</v>
      </c>
      <c r="AF12" s="55">
        <f>[3]BASE!I9</f>
        <v>2.7222222222222223</v>
      </c>
      <c r="AG12" s="76">
        <f>IFERROR(AF12-[3]BASE!J9,"-")</f>
        <v>-1.7777777777777777</v>
      </c>
      <c r="AH12" s="64">
        <f>[3]BASE!$M9</f>
        <v>0.125</v>
      </c>
      <c r="AI12" s="79">
        <f>IFERROR(100*(AH12-[3]BASE!P9),"-")</f>
        <v>12.5</v>
      </c>
      <c r="AJ12" s="46"/>
      <c r="AK12" s="254" t="s">
        <v>125</v>
      </c>
      <c r="AL12" s="255"/>
    </row>
    <row r="13" spans="1:38" s="2" customFormat="1" ht="41.1" customHeight="1" x14ac:dyDescent="0.4">
      <c r="A13" s="14"/>
      <c r="B13" s="18" t="s">
        <v>14</v>
      </c>
      <c r="C13" s="83">
        <f>[3]BASE!Y10</f>
        <v>1227</v>
      </c>
      <c r="D13" s="107">
        <f>[3]BASE!AP10</f>
        <v>16</v>
      </c>
      <c r="E13" s="107">
        <f>[3]BASE!BI10</f>
        <v>385</v>
      </c>
      <c r="F13" s="108">
        <f>[3]BASE!BL10</f>
        <v>385</v>
      </c>
      <c r="G13" s="109">
        <f>[3]BASE!BK10</f>
        <v>4.1558441558441558E-2</v>
      </c>
      <c r="H13" s="110">
        <f>(G13-[3]BASE!AS10/[3]BASE!BJ10)*100</f>
        <v>3.8961038961038961</v>
      </c>
      <c r="I13" s="111">
        <f>[3]BASE!BN10</f>
        <v>4.1558441558441558E-2</v>
      </c>
      <c r="J13" s="71">
        <f>(I13-[3]BASE!AS10/[3]BASE!BM10)*100</f>
        <v>3.8961038961038961</v>
      </c>
      <c r="K13" s="112">
        <f>[3]BASE!AQ10</f>
        <v>0</v>
      </c>
      <c r="L13" s="113">
        <f>[3]BASE!BO10</f>
        <v>60</v>
      </c>
      <c r="M13" s="114">
        <f>[3]BASE!BR10</f>
        <v>60</v>
      </c>
      <c r="N13" s="115">
        <f>[3]BASE!BQ10</f>
        <v>0</v>
      </c>
      <c r="O13" s="71">
        <f>(N13-[3]BASE!AT10/[3]BASE!BP10)*100</f>
        <v>0</v>
      </c>
      <c r="P13" s="115">
        <f>[3]BASE!BT10</f>
        <v>0</v>
      </c>
      <c r="Q13" s="71">
        <f>(P13-[3]BASE!AT10/[3]BASE!BS10)*100</f>
        <v>0</v>
      </c>
      <c r="R13" s="116">
        <f>100*([3]BASE!AO10/C13)</f>
        <v>1.3039934800325998</v>
      </c>
      <c r="S13" s="71">
        <f>R13-100*([3]BASE!AR10/[3]BASE!D10)</f>
        <v>1.2224938875305624</v>
      </c>
      <c r="T13" s="52"/>
      <c r="U13" s="120" t="s">
        <v>14</v>
      </c>
      <c r="V13" s="82">
        <f>[3]BASE!Y10</f>
        <v>1227</v>
      </c>
      <c r="W13" s="108">
        <f>[3]BASE!AC10</f>
        <v>9</v>
      </c>
      <c r="X13" s="118">
        <f>W13-[3]BASE!AE10</f>
        <v>8</v>
      </c>
      <c r="Y13" s="108">
        <f>[3]BASE!Z10</f>
        <v>1174</v>
      </c>
      <c r="Z13" s="119">
        <f>Y13-[3]BASE!AA10</f>
        <v>145</v>
      </c>
      <c r="AA13" s="54">
        <f>[3]BASE!AD10</f>
        <v>7.6660988074957409E-3</v>
      </c>
      <c r="AB13" s="74">
        <f>([3]BASE!AD10-[3]BASE!AF10)*100</f>
        <v>0.66942815091478303</v>
      </c>
      <c r="AC13" s="87"/>
      <c r="AD13" s="121">
        <f>[3]BASE!F10</f>
        <v>1.4669926650366749</v>
      </c>
      <c r="AE13" s="74">
        <f>AD13-[3]BASE!G10/([3]BASE!D10/100)</f>
        <v>1.2224938875305624</v>
      </c>
      <c r="AF13" s="65">
        <f>[3]BASE!I10</f>
        <v>6</v>
      </c>
      <c r="AG13" s="76">
        <f>IFERROR(AF13-[3]BASE!J10,"-")</f>
        <v>3</v>
      </c>
      <c r="AH13" s="64">
        <f>[3]BASE!$M10</f>
        <v>0.66666666666666663</v>
      </c>
      <c r="AI13" s="79">
        <f>IFERROR(100*(AH13-[3]BASE!P10),"-")</f>
        <v>16.666666666666664</v>
      </c>
      <c r="AJ13" s="46"/>
      <c r="AK13" s="254">
        <v>0</v>
      </c>
      <c r="AL13" s="255"/>
    </row>
    <row r="14" spans="1:38" s="2" customFormat="1" ht="41.1" customHeight="1" x14ac:dyDescent="0.4">
      <c r="A14" s="14"/>
      <c r="B14" s="18" t="s">
        <v>15</v>
      </c>
      <c r="C14" s="83">
        <f>[3]BASE!Y11</f>
        <v>2306</v>
      </c>
      <c r="D14" s="107">
        <f>[3]BASE!AP11</f>
        <v>60</v>
      </c>
      <c r="E14" s="107">
        <f>[3]BASE!BI11</f>
        <v>345</v>
      </c>
      <c r="F14" s="108">
        <f>[3]BASE!BL11</f>
        <v>450</v>
      </c>
      <c r="G14" s="109">
        <f>[3]BASE!BK11</f>
        <v>0.17391304347826086</v>
      </c>
      <c r="H14" s="71">
        <f>(G14-[3]BASE!AS11/[3]BASE!BJ11)*100</f>
        <v>5.7971014492753614</v>
      </c>
      <c r="I14" s="111">
        <f>[3]BASE!BN11</f>
        <v>0.13333333333333333</v>
      </c>
      <c r="J14" s="71">
        <f>(I14-[3]BASE!AS11/[3]BASE!BM11)*100</f>
        <v>4.4444444444444438</v>
      </c>
      <c r="K14" s="112">
        <f>[3]BASE!AQ11</f>
        <v>4</v>
      </c>
      <c r="L14" s="113">
        <f>[3]BASE!BO11</f>
        <v>43</v>
      </c>
      <c r="M14" s="114">
        <f>[3]BASE!BR11</f>
        <v>65</v>
      </c>
      <c r="N14" s="115">
        <f>[3]BASE!BQ11</f>
        <v>9.3023255813953487E-2</v>
      </c>
      <c r="O14" s="71">
        <f>(N14-[3]BASE!AT11/[3]BASE!BP11)*100</f>
        <v>-2.3255813953488373</v>
      </c>
      <c r="P14" s="115">
        <f>[3]BASE!BT11</f>
        <v>6.1538461538461542E-2</v>
      </c>
      <c r="Q14" s="71">
        <f>(P14-[3]BASE!AT11/[3]BASE!BS11)*100</f>
        <v>-1.5384615384615385</v>
      </c>
      <c r="R14" s="116">
        <f>100*([3]BASE!AO11/C14)</f>
        <v>17.129228100607111</v>
      </c>
      <c r="S14" s="71">
        <f>R14-100*([3]BASE!AR11/[3]BASE!D11)</f>
        <v>7.6756287944492616</v>
      </c>
      <c r="T14" s="52"/>
      <c r="U14" s="120" t="s">
        <v>15</v>
      </c>
      <c r="V14" s="82">
        <f>[3]BASE!Y11</f>
        <v>2306</v>
      </c>
      <c r="W14" s="108">
        <f>[3]BASE!AC11</f>
        <v>306</v>
      </c>
      <c r="X14" s="118">
        <f>W14-[3]BASE!AE11</f>
        <v>139</v>
      </c>
      <c r="Y14" s="108">
        <f>[3]BASE!Z11</f>
        <v>5563</v>
      </c>
      <c r="Z14" s="119">
        <f>Y14-[3]BASE!AA11</f>
        <v>126</v>
      </c>
      <c r="AA14" s="54">
        <f>[3]BASE!AD11</f>
        <v>5.5006291569297143E-2</v>
      </c>
      <c r="AB14" s="74">
        <f>([3]BASE!AD11-[3]BASE!AF11)*100</f>
        <v>2.4290823480277464</v>
      </c>
      <c r="AC14" s="87"/>
      <c r="AD14" s="121">
        <f>[3]BASE!F11</f>
        <v>19.384215091066782</v>
      </c>
      <c r="AE14" s="74">
        <f>AD14-[3]BASE!G11/([3]BASE!D11/100)</f>
        <v>8.9332176929748464</v>
      </c>
      <c r="AF14" s="65">
        <f>[3]BASE!I11</f>
        <v>1.8547717842323652</v>
      </c>
      <c r="AG14" s="76">
        <f>IFERROR(AF14-[3]BASE!J11,"-")</f>
        <v>-0.2050572755966944</v>
      </c>
      <c r="AH14" s="64">
        <f>[3]BASE!$M11</f>
        <v>0.52650176678445226</v>
      </c>
      <c r="AI14" s="79">
        <f>IFERROR(100*(AH14-[3]BASE!P11),"-")</f>
        <v>1.8597731076808177E-2</v>
      </c>
      <c r="AJ14" s="46"/>
      <c r="AK14" s="254">
        <v>0.06</v>
      </c>
      <c r="AL14" s="255"/>
    </row>
    <row r="15" spans="1:38" s="2" customFormat="1" ht="41.1" customHeight="1" x14ac:dyDescent="0.4">
      <c r="A15" s="13"/>
      <c r="B15" s="18" t="s">
        <v>16</v>
      </c>
      <c r="C15" s="83">
        <f>[3]BASE!Y12</f>
        <v>966</v>
      </c>
      <c r="D15" s="107">
        <f>[3]BASE!AP12</f>
        <v>1</v>
      </c>
      <c r="E15" s="107">
        <f>[3]BASE!BI12</f>
        <v>229</v>
      </c>
      <c r="F15" s="108">
        <f>[3]BASE!BL12</f>
        <v>235</v>
      </c>
      <c r="G15" s="109">
        <f>[3]BASE!BK12</f>
        <v>4.3668122270742356E-3</v>
      </c>
      <c r="H15" s="71">
        <f>(G15-[3]BASE!AS12/[3]BASE!BJ12)*100</f>
        <v>0</v>
      </c>
      <c r="I15" s="111">
        <f>[3]BASE!BN12</f>
        <v>4.2553191489361703E-3</v>
      </c>
      <c r="J15" s="71">
        <f>(I15-[3]BASE!AS12/[3]BASE!BM12)*100</f>
        <v>0</v>
      </c>
      <c r="K15" s="112">
        <f>[3]BASE!AQ12</f>
        <v>0</v>
      </c>
      <c r="L15" s="113">
        <f>[3]BASE!BO12</f>
        <v>24</v>
      </c>
      <c r="M15" s="114">
        <f>[3]BASE!BR12</f>
        <v>27</v>
      </c>
      <c r="N15" s="115">
        <f>[3]BASE!BQ12</f>
        <v>0</v>
      </c>
      <c r="O15" s="71">
        <f>(N15-[3]BASE!AT12/[3]BASE!BP12)*100</f>
        <v>0</v>
      </c>
      <c r="P15" s="115">
        <f>[3]BASE!BT12</f>
        <v>0</v>
      </c>
      <c r="Q15" s="71">
        <f>(P15-[3]BASE!AT12/[3]BASE!BS12)*100</f>
        <v>0</v>
      </c>
      <c r="R15" s="116">
        <f>100*([3]BASE!AO12/C15)</f>
        <v>0.3105590062111801</v>
      </c>
      <c r="S15" s="71">
        <f>R15-100*([3]BASE!AR12/[3]BASE!D12)</f>
        <v>0.20703933747412007</v>
      </c>
      <c r="T15" s="52"/>
      <c r="U15" s="120" t="s">
        <v>16</v>
      </c>
      <c r="V15" s="82">
        <f>[3]BASE!Y12</f>
        <v>966</v>
      </c>
      <c r="W15" s="108">
        <f>[3]BASE!AC12</f>
        <v>0</v>
      </c>
      <c r="X15" s="118">
        <f>W15-[3]BASE!AE12</f>
        <v>0</v>
      </c>
      <c r="Y15" s="108">
        <f>[3]BASE!Z12</f>
        <v>409</v>
      </c>
      <c r="Z15" s="119">
        <f>Y15-[3]BASE!AA12</f>
        <v>-149</v>
      </c>
      <c r="AA15" s="54">
        <f>[3]BASE!AD12</f>
        <v>0</v>
      </c>
      <c r="AB15" s="74">
        <f>([3]BASE!AD12-[3]BASE!AF12)*100</f>
        <v>0</v>
      </c>
      <c r="AC15" s="87"/>
      <c r="AD15" s="121">
        <f>[3]BASE!F12</f>
        <v>0.41407867494824013</v>
      </c>
      <c r="AE15" s="74">
        <f>AD15-[3]BASE!G12/([3]BASE!D12/100)</f>
        <v>0.41407867494824013</v>
      </c>
      <c r="AF15" s="65" t="str">
        <f>[3]BASE!I12</f>
        <v>-</v>
      </c>
      <c r="AG15" s="76" t="str">
        <f>IFERROR(AF15-[3]BASE!J12,"-")</f>
        <v>-</v>
      </c>
      <c r="AH15" s="64" t="str">
        <f>[3]BASE!$M12</f>
        <v>-</v>
      </c>
      <c r="AI15" s="79" t="str">
        <f>IFERROR(100*(AH15-[3]BASE!P12),"-")</f>
        <v>-</v>
      </c>
      <c r="AJ15" s="46"/>
      <c r="AK15" s="254" t="s">
        <v>126</v>
      </c>
      <c r="AL15" s="255"/>
    </row>
    <row r="16" spans="1:38" s="2" customFormat="1" ht="41.1" customHeight="1" x14ac:dyDescent="0.4">
      <c r="A16" s="14"/>
      <c r="B16" s="18" t="s">
        <v>17</v>
      </c>
      <c r="C16" s="83">
        <f>[3]BASE!Y13</f>
        <v>1078</v>
      </c>
      <c r="D16" s="107">
        <f>[3]BASE!AP13</f>
        <v>22</v>
      </c>
      <c r="E16" s="107">
        <f>[3]BASE!BI13</f>
        <v>216</v>
      </c>
      <c r="F16" s="108">
        <f>[3]BASE!BL13</f>
        <v>216</v>
      </c>
      <c r="G16" s="109">
        <f>[3]BASE!BK13</f>
        <v>0.10185185185185185</v>
      </c>
      <c r="H16" s="71">
        <f>(G16-[3]BASE!AS13/[3]BASE!BJ13)*100</f>
        <v>6.481481481481481</v>
      </c>
      <c r="I16" s="111">
        <f>[3]BASE!BN13</f>
        <v>0.10185185185185185</v>
      </c>
      <c r="J16" s="71">
        <f>(I16-[3]BASE!AS13/[3]BASE!BM13)*100</f>
        <v>6.481481481481481</v>
      </c>
      <c r="K16" s="112">
        <f>[3]BASE!AQ13</f>
        <v>0</v>
      </c>
      <c r="L16" s="113">
        <f>[3]BASE!BO13</f>
        <v>26</v>
      </c>
      <c r="M16" s="114">
        <f>[3]BASE!BR13</f>
        <v>26</v>
      </c>
      <c r="N16" s="115">
        <f>[3]BASE!BQ13</f>
        <v>0</v>
      </c>
      <c r="O16" s="71">
        <f>(N16-[3]BASE!AT13/[3]BASE!BP13)*100</f>
        <v>0</v>
      </c>
      <c r="P16" s="115">
        <f>[3]BASE!BT13</f>
        <v>0</v>
      </c>
      <c r="Q16" s="71">
        <f>(P16-[3]BASE!AT13/[3]BASE!BS13)*100</f>
        <v>0</v>
      </c>
      <c r="R16" s="116">
        <f>100*([3]BASE!AO13/C16)</f>
        <v>2.0408163265306123</v>
      </c>
      <c r="S16" s="71">
        <f>R16-100*([3]BASE!AR13/[3]BASE!D13)</f>
        <v>1.2987012987012987</v>
      </c>
      <c r="T16" s="52"/>
      <c r="U16" s="120" t="s">
        <v>17</v>
      </c>
      <c r="V16" s="82">
        <f>[3]BASE!Y13</f>
        <v>1078</v>
      </c>
      <c r="W16" s="108">
        <f>[3]BASE!AC13</f>
        <v>11</v>
      </c>
      <c r="X16" s="118">
        <f>W16-[3]BASE!AE13</f>
        <v>11</v>
      </c>
      <c r="Y16" s="108">
        <f>[3]BASE!Z13</f>
        <v>1120</v>
      </c>
      <c r="Z16" s="119">
        <f>Y16-[3]BASE!AA13</f>
        <v>-133</v>
      </c>
      <c r="AA16" s="54">
        <f>[3]BASE!AD13</f>
        <v>9.8214285714285712E-3</v>
      </c>
      <c r="AB16" s="74">
        <f>([3]BASE!AD13-[3]BASE!AF13)*100</f>
        <v>0.9821428571428571</v>
      </c>
      <c r="AC16" s="87"/>
      <c r="AD16" s="121">
        <f>[3]BASE!F13</f>
        <v>2.1335807050092765</v>
      </c>
      <c r="AE16" s="74">
        <f>AD16-[3]BASE!G13/([3]BASE!D13/100)</f>
        <v>1.2059369202226344</v>
      </c>
      <c r="AF16" s="65">
        <f>[3]BASE!I13</f>
        <v>2.2999999999999998</v>
      </c>
      <c r="AG16" s="76">
        <f>IFERROR(AF16-[3]BASE!J13,"-")</f>
        <v>-7.7</v>
      </c>
      <c r="AH16" s="64">
        <f>[3]BASE!$M13</f>
        <v>0</v>
      </c>
      <c r="AI16" s="79" t="str">
        <f>IFERROR(100*(AH16-[3]BASE!P13),"-")</f>
        <v>-</v>
      </c>
      <c r="AJ16" s="46"/>
      <c r="AK16" s="254">
        <v>2</v>
      </c>
      <c r="AL16" s="255"/>
    </row>
    <row r="17" spans="1:38" s="2" customFormat="1" ht="41.1" customHeight="1" x14ac:dyDescent="0.4">
      <c r="A17" s="14"/>
      <c r="B17" s="18" t="s">
        <v>18</v>
      </c>
      <c r="C17" s="83">
        <f>[3]BASE!Y14</f>
        <v>1846</v>
      </c>
      <c r="D17" s="107">
        <f>[3]BASE!AP14</f>
        <v>237</v>
      </c>
      <c r="E17" s="107">
        <f>[3]BASE!BI14</f>
        <v>469</v>
      </c>
      <c r="F17" s="108">
        <f>[3]BASE!BL14</f>
        <v>469</v>
      </c>
      <c r="G17" s="109">
        <f>[3]BASE!BK14</f>
        <v>0.50533049040511724</v>
      </c>
      <c r="H17" s="71">
        <f>(G17-[3]BASE!AS14/[3]BASE!BJ14)*100</f>
        <v>2.5586353944562878</v>
      </c>
      <c r="I17" s="111">
        <f>[3]BASE!BN14</f>
        <v>0.50533049040511724</v>
      </c>
      <c r="J17" s="71">
        <f>(I17-[3]BASE!AS14/[3]BASE!BM14)*100</f>
        <v>2.5586353944562878</v>
      </c>
      <c r="K17" s="112">
        <f>[3]BASE!AQ14</f>
        <v>16</v>
      </c>
      <c r="L17" s="113">
        <f>[3]BASE!BO14</f>
        <v>49</v>
      </c>
      <c r="M17" s="114">
        <f>[3]BASE!BR14</f>
        <v>50</v>
      </c>
      <c r="N17" s="115">
        <f>[3]BASE!BQ14</f>
        <v>0.32653061224489793</v>
      </c>
      <c r="O17" s="71">
        <f>(N17-[3]BASE!AT14/[3]BASE!BP14)*100</f>
        <v>12.244897959183671</v>
      </c>
      <c r="P17" s="115">
        <f>[3]BASE!BT14</f>
        <v>0.32</v>
      </c>
      <c r="Q17" s="71">
        <f>(P17-[3]BASE!AT14/[3]BASE!BS14)*100</f>
        <v>12</v>
      </c>
      <c r="R17" s="116">
        <f>100*([3]BASE!AO14/C17)</f>
        <v>13.271939328277357</v>
      </c>
      <c r="S17" s="71">
        <f>R17-100*([3]BASE!AR14/[3]BASE!D14)</f>
        <v>0.65005417118093334</v>
      </c>
      <c r="T17" s="52"/>
      <c r="U17" s="120" t="s">
        <v>18</v>
      </c>
      <c r="V17" s="82">
        <f>[3]BASE!Y14</f>
        <v>1846</v>
      </c>
      <c r="W17" s="108">
        <f>[3]BASE!AC14</f>
        <v>103</v>
      </c>
      <c r="X17" s="118">
        <f>W17-[3]BASE!AE14</f>
        <v>-45</v>
      </c>
      <c r="Y17" s="108">
        <f>[3]BASE!Z14</f>
        <v>8158</v>
      </c>
      <c r="Z17" s="119">
        <f>Y17-[3]BASE!AA14</f>
        <v>1219</v>
      </c>
      <c r="AA17" s="54">
        <f>[3]BASE!AD14</f>
        <v>1.2625643540083354E-2</v>
      </c>
      <c r="AB17" s="74">
        <f>([3]BASE!AD14-[3]BASE!AF14)*100</f>
        <v>-0.87030781777434219</v>
      </c>
      <c r="AC17" s="87"/>
      <c r="AD17" s="121">
        <f>[3]BASE!F14</f>
        <v>5.0379198266522209</v>
      </c>
      <c r="AE17" s="74">
        <f>AD17-[3]BASE!G14/([3]BASE!D14/100)</f>
        <v>-1.408450704225352</v>
      </c>
      <c r="AF17" s="65">
        <f>[3]BASE!I14</f>
        <v>0.78151260504201681</v>
      </c>
      <c r="AG17" s="76">
        <f>IFERROR(AF17-[3]BASE!J14,"-")</f>
        <v>-5.0655227125815383E-2</v>
      </c>
      <c r="AH17" s="64">
        <f>[3]BASE!$M14</f>
        <v>0.11607142857142858</v>
      </c>
      <c r="AI17" s="79">
        <f>IFERROR(100*(AH17-[3]BASE!P14),"-")</f>
        <v>4.4642857142857153</v>
      </c>
      <c r="AJ17" s="46"/>
      <c r="AK17" s="254">
        <v>-0.5</v>
      </c>
      <c r="AL17" s="255"/>
    </row>
    <row r="18" spans="1:38" s="2" customFormat="1" ht="41.1" customHeight="1" x14ac:dyDescent="0.4">
      <c r="A18" s="13"/>
      <c r="B18" s="18" t="s">
        <v>19</v>
      </c>
      <c r="C18" s="83">
        <f>[3]BASE!Y15</f>
        <v>2860</v>
      </c>
      <c r="D18" s="107">
        <f>[3]BASE!AP15</f>
        <v>135</v>
      </c>
      <c r="E18" s="107">
        <f>[3]BASE!BI15</f>
        <v>619</v>
      </c>
      <c r="F18" s="108">
        <f>[3]BASE!BL15</f>
        <v>619</v>
      </c>
      <c r="G18" s="109">
        <f>[3]BASE!BK15</f>
        <v>0.21809369951534732</v>
      </c>
      <c r="H18" s="71">
        <f>(G18-[3]BASE!AS15/[3]BASE!BJ15)*100</f>
        <v>-1.4539579967689842</v>
      </c>
      <c r="I18" s="111">
        <f>[3]BASE!BN15</f>
        <v>0.21809369951534732</v>
      </c>
      <c r="J18" s="71">
        <f>(I18-[3]BASE!AS15/[3]BASE!BM15)*100</f>
        <v>-1.4539579967689842</v>
      </c>
      <c r="K18" s="112">
        <f>[3]BASE!AQ15</f>
        <v>4</v>
      </c>
      <c r="L18" s="113">
        <f>[3]BASE!BO15</f>
        <v>70</v>
      </c>
      <c r="M18" s="114">
        <f>[3]BASE!BR15</f>
        <v>70</v>
      </c>
      <c r="N18" s="115">
        <f>[3]BASE!BQ15</f>
        <v>5.7142857142857141E-2</v>
      </c>
      <c r="O18" s="71">
        <f>(N18-[3]BASE!AT15/[3]BASE!BP15)*100</f>
        <v>-4.2857142857142865</v>
      </c>
      <c r="P18" s="115">
        <f>[3]BASE!BT15</f>
        <v>5.7142857142857141E-2</v>
      </c>
      <c r="Q18" s="71">
        <f>(P18-[3]BASE!AT15/[3]BASE!BS15)*100</f>
        <v>-4.2857142857142865</v>
      </c>
      <c r="R18" s="116">
        <f>100*([3]BASE!AO15/C18)</f>
        <v>9.86013986013986</v>
      </c>
      <c r="S18" s="71">
        <f>R18-100*([3]BASE!AR15/[3]BASE!D15)</f>
        <v>-0.94405594405594329</v>
      </c>
      <c r="T18" s="52"/>
      <c r="U18" s="120" t="s">
        <v>19</v>
      </c>
      <c r="V18" s="82">
        <f>[3]BASE!Y15</f>
        <v>2860</v>
      </c>
      <c r="W18" s="108">
        <f>[3]BASE!AC15</f>
        <v>195</v>
      </c>
      <c r="X18" s="118">
        <f>W18-[3]BASE!AE15</f>
        <v>-40</v>
      </c>
      <c r="Y18" s="108">
        <f>[3]BASE!Z15</f>
        <v>11175</v>
      </c>
      <c r="Z18" s="119">
        <f>Y18-[3]BASE!AA15</f>
        <v>2256</v>
      </c>
      <c r="AA18" s="54">
        <f>[3]BASE!AD15</f>
        <v>1.74496644295302E-2</v>
      </c>
      <c r="AB18" s="74">
        <f>([3]BASE!AD15-[3]BASE!AF15)*100</f>
        <v>-0.88985808894517482</v>
      </c>
      <c r="AC18" s="87"/>
      <c r="AD18" s="121">
        <f>[3]BASE!F15</f>
        <v>6.9930069930069925</v>
      </c>
      <c r="AE18" s="74">
        <f>AD18-[3]BASE!G15/([3]BASE!D15/100)</f>
        <v>-0.34965034965035002</v>
      </c>
      <c r="AF18" s="65">
        <f>[3]BASE!I15</f>
        <v>0.95238095238095233</v>
      </c>
      <c r="AG18" s="76">
        <f>IFERROR(AF18-[3]BASE!J15,"-")</f>
        <v>-2.4363233665559259E-2</v>
      </c>
      <c r="AH18" s="64">
        <f>[3]BASE!$M15</f>
        <v>0.22115384615384615</v>
      </c>
      <c r="AI18" s="79">
        <f>IFERROR(100*(AH18-[3]BASE!P15),"-")</f>
        <v>5.6651681651681631</v>
      </c>
      <c r="AJ18" s="46"/>
      <c r="AK18" s="254">
        <v>2.67</v>
      </c>
      <c r="AL18" s="255"/>
    </row>
    <row r="19" spans="1:38" s="2" customFormat="1" ht="41.1" customHeight="1" x14ac:dyDescent="0.4">
      <c r="A19" s="14"/>
      <c r="B19" s="18" t="s">
        <v>20</v>
      </c>
      <c r="C19" s="83">
        <f>[3]BASE!Y16</f>
        <v>1934</v>
      </c>
      <c r="D19" s="107">
        <f>[3]BASE!AP16</f>
        <v>56</v>
      </c>
      <c r="E19" s="107">
        <f>[3]BASE!BI16</f>
        <v>409</v>
      </c>
      <c r="F19" s="108">
        <f>[3]BASE!BL16</f>
        <v>409</v>
      </c>
      <c r="G19" s="109">
        <f>[3]BASE!BK16</f>
        <v>0.13691931540342298</v>
      </c>
      <c r="H19" s="71">
        <f>(G19-[3]BASE!AS16/[3]BASE!BJ16)*100</f>
        <v>1.955990220048899</v>
      </c>
      <c r="I19" s="111">
        <f>[3]BASE!BN16</f>
        <v>0.13691931540342298</v>
      </c>
      <c r="J19" s="71">
        <f>(I19-[3]BASE!AS16/[3]BASE!BM16)*100</f>
        <v>1.955990220048899</v>
      </c>
      <c r="K19" s="112">
        <f>[3]BASE!AQ16</f>
        <v>0</v>
      </c>
      <c r="L19" s="113">
        <f>[3]BASE!BO16</f>
        <v>46</v>
      </c>
      <c r="M19" s="114">
        <f>[3]BASE!BR16</f>
        <v>46</v>
      </c>
      <c r="N19" s="115">
        <f>[3]BASE!BQ16</f>
        <v>0</v>
      </c>
      <c r="O19" s="71">
        <f>(N19-[3]BASE!AT16/[3]BASE!BP16)*100</f>
        <v>-2.1739130434782608</v>
      </c>
      <c r="P19" s="115">
        <f>[3]BASE!BT16</f>
        <v>0</v>
      </c>
      <c r="Q19" s="71">
        <f>(P19-[3]BASE!AT16/[3]BASE!BS16)*100</f>
        <v>-2.1739130434782608</v>
      </c>
      <c r="R19" s="116">
        <f>100*([3]BASE!AO16/C19)</f>
        <v>7.2388831437435366</v>
      </c>
      <c r="S19" s="71">
        <f>R19-100*([3]BASE!AR16/[3]BASE!D16)</f>
        <v>1.2926577042399172</v>
      </c>
      <c r="T19" s="52"/>
      <c r="U19" s="120" t="s">
        <v>20</v>
      </c>
      <c r="V19" s="82">
        <f>[3]BASE!Y16</f>
        <v>1934</v>
      </c>
      <c r="W19" s="108">
        <f>[3]BASE!AC16</f>
        <v>118</v>
      </c>
      <c r="X19" s="118">
        <f>W19-[3]BASE!AE16</f>
        <v>45</v>
      </c>
      <c r="Y19" s="108">
        <f>[3]BASE!Z16</f>
        <v>4774</v>
      </c>
      <c r="Z19" s="119">
        <f>Y19-[3]BASE!AA16</f>
        <v>-458</v>
      </c>
      <c r="AA19" s="54">
        <f>[3]BASE!AD16</f>
        <v>2.4717218265605363E-2</v>
      </c>
      <c r="AB19" s="74">
        <f>([3]BASE!AD16-[3]BASE!AF16)*100</f>
        <v>1.0764618877226158</v>
      </c>
      <c r="AC19" s="87"/>
      <c r="AD19" s="121">
        <f>[3]BASE!F16</f>
        <v>6.7218200620475699</v>
      </c>
      <c r="AE19" s="74">
        <f>AD19-[3]BASE!G16/([3]BASE!D16/100)</f>
        <v>1.9131334022750774</v>
      </c>
      <c r="AF19" s="65">
        <f>[3]BASE!I16</f>
        <v>1.3978494623655915</v>
      </c>
      <c r="AG19" s="76">
        <f>IFERROR(AF19-[3]BASE!J16,"-")</f>
        <v>-0.20559881349647746</v>
      </c>
      <c r="AH19" s="64">
        <f>[3]BASE!$M16</f>
        <v>0.39</v>
      </c>
      <c r="AI19" s="79">
        <f>IFERROR(100*(AH19-[3]BASE!P16),"-")</f>
        <v>-3.6470588235294086</v>
      </c>
      <c r="AJ19" s="46"/>
      <c r="AK19" s="254">
        <v>1</v>
      </c>
      <c r="AL19" s="255"/>
    </row>
    <row r="20" spans="1:38" s="2" customFormat="1" ht="41.1" customHeight="1" x14ac:dyDescent="0.4">
      <c r="A20" s="14"/>
      <c r="B20" s="18" t="s">
        <v>21</v>
      </c>
      <c r="C20" s="83">
        <f>[3]BASE!Y17</f>
        <v>1942</v>
      </c>
      <c r="D20" s="107">
        <f>[3]BASE!AP17</f>
        <v>71</v>
      </c>
      <c r="E20" s="107">
        <f>[3]BASE!BI17</f>
        <v>400</v>
      </c>
      <c r="F20" s="108">
        <f>[3]BASE!BL17</f>
        <v>400</v>
      </c>
      <c r="G20" s="109">
        <f>[3]BASE!BK17</f>
        <v>0.17749999999999999</v>
      </c>
      <c r="H20" s="71">
        <f>(G20-[3]BASE!AS17/[3]BASE!BJ17)*100</f>
        <v>-1.5000000000000013</v>
      </c>
      <c r="I20" s="111">
        <f>[3]BASE!BN17</f>
        <v>0.17749999999999999</v>
      </c>
      <c r="J20" s="71">
        <f>(I20-[3]BASE!AS17/[3]BASE!BM17)*100</f>
        <v>-1.5000000000000013</v>
      </c>
      <c r="K20" s="112">
        <f>[3]BASE!AQ17</f>
        <v>2</v>
      </c>
      <c r="L20" s="113">
        <f>[3]BASE!BO17</f>
        <v>74</v>
      </c>
      <c r="M20" s="114">
        <f>[3]BASE!BR17</f>
        <v>74</v>
      </c>
      <c r="N20" s="115">
        <f>[3]BASE!BQ17</f>
        <v>2.7027027027027029E-2</v>
      </c>
      <c r="O20" s="71">
        <f>(N20-[3]BASE!AT17/[3]BASE!BP17)*100</f>
        <v>-1.3513513513513513</v>
      </c>
      <c r="P20" s="115">
        <f>[3]BASE!BT17</f>
        <v>2.7027027027027029E-2</v>
      </c>
      <c r="Q20" s="71">
        <f>(P20-[3]BASE!AT17/[3]BASE!BS17)*100</f>
        <v>-1.3513513513513513</v>
      </c>
      <c r="R20" s="116">
        <f>100*([3]BASE!AO17/C20)</f>
        <v>6.5396498455200822</v>
      </c>
      <c r="S20" s="71">
        <f>R20-100*([3]BASE!AR17/[3]BASE!D17)</f>
        <v>-1.5962924819773425</v>
      </c>
      <c r="T20" s="52"/>
      <c r="U20" s="120" t="s">
        <v>21</v>
      </c>
      <c r="V20" s="82">
        <f>[3]BASE!Y17</f>
        <v>1942</v>
      </c>
      <c r="W20" s="108">
        <f>[3]BASE!AC17</f>
        <v>92</v>
      </c>
      <c r="X20" s="118">
        <f>W20-[3]BASE!AE17</f>
        <v>-7</v>
      </c>
      <c r="Y20" s="108">
        <f>[3]BASE!Z17</f>
        <v>3784</v>
      </c>
      <c r="Z20" s="119">
        <f>Y20-[3]BASE!AA17</f>
        <v>-120</v>
      </c>
      <c r="AA20" s="54">
        <f>[3]BASE!AD17</f>
        <v>2.4312896405919663E-2</v>
      </c>
      <c r="AB20" s="74">
        <f>([3]BASE!AD17-[3]BASE!AF17)*100</f>
        <v>-0.10457101514573866</v>
      </c>
      <c r="AC20" s="87"/>
      <c r="AD20" s="121">
        <f>[3]BASE!F17</f>
        <v>6.3336766220391345</v>
      </c>
      <c r="AE20" s="74">
        <f>AD20-[3]BASE!G17/([3]BASE!D17/100)</f>
        <v>2.3171987641606586</v>
      </c>
      <c r="AF20" s="65">
        <f>[3]BASE!I17</f>
        <v>1.5769230769230769</v>
      </c>
      <c r="AG20" s="76">
        <f>IFERROR(AF20-[3]BASE!J17,"-")</f>
        <v>1.0352564102564101</v>
      </c>
      <c r="AH20" s="64">
        <f>[3]BASE!$M17</f>
        <v>0.35294117647058826</v>
      </c>
      <c r="AI20" s="79">
        <f>IFERROR(100*(AH20-[3]BASE!P17),"-")</f>
        <v>13.445378151260506</v>
      </c>
      <c r="AJ20" s="46"/>
      <c r="AK20" s="254" t="s">
        <v>127</v>
      </c>
      <c r="AL20" s="255"/>
    </row>
    <row r="21" spans="1:38" s="2" customFormat="1" ht="41.1" customHeight="1" x14ac:dyDescent="0.4">
      <c r="A21" s="13"/>
      <c r="B21" s="18" t="s">
        <v>1</v>
      </c>
      <c r="C21" s="83">
        <f>[3]BASE!Y18</f>
        <v>7350</v>
      </c>
      <c r="D21" s="107">
        <f>[3]BASE!AP18</f>
        <v>564</v>
      </c>
      <c r="E21" s="107">
        <f>[3]BASE!BI18</f>
        <v>1439</v>
      </c>
      <c r="F21" s="108">
        <f>[3]BASE!BL18</f>
        <v>1487</v>
      </c>
      <c r="G21" s="109">
        <f>[3]BASE!BK18</f>
        <v>0.39193884642112581</v>
      </c>
      <c r="H21" s="71">
        <f>(G21-[3]BASE!AS18/[3]BASE!BJ18)*100</f>
        <v>-2.8967076923821944</v>
      </c>
      <c r="I21" s="111">
        <f>[3]BASE!BN18</f>
        <v>0.37928715534633489</v>
      </c>
      <c r="J21" s="71">
        <f>(I21-[3]BASE!AS18/[3]BASE!BM18)*100</f>
        <v>-3.1876901835421414</v>
      </c>
      <c r="K21" s="112">
        <f>[3]BASE!AQ18</f>
        <v>40</v>
      </c>
      <c r="L21" s="113">
        <f>[3]BASE!BO18</f>
        <v>146</v>
      </c>
      <c r="M21" s="114">
        <f>[3]BASE!BR18</f>
        <v>200</v>
      </c>
      <c r="N21" s="115">
        <f>[3]BASE!BQ18</f>
        <v>0.27397260273972601</v>
      </c>
      <c r="O21" s="71">
        <f>(N21-[3]BASE!AT18/[3]BASE!BP18)*100</f>
        <v>-0.68493150684931781</v>
      </c>
      <c r="P21" s="115">
        <f>[3]BASE!BT18</f>
        <v>0.2</v>
      </c>
      <c r="Q21" s="71">
        <f>(P21-[3]BASE!AT18/[3]BASE!BS18)*100</f>
        <v>-0.49999999999999767</v>
      </c>
      <c r="R21" s="116">
        <f>100*([3]BASE!AO18/C21)</f>
        <v>18.748299319727892</v>
      </c>
      <c r="S21" s="71">
        <f>R21-100*([3]BASE!AR18/[3]BASE!D18)</f>
        <v>0.51700680272108812</v>
      </c>
      <c r="T21" s="52"/>
      <c r="U21" s="120" t="s">
        <v>1</v>
      </c>
      <c r="V21" s="82">
        <f>[3]BASE!Y18</f>
        <v>7350</v>
      </c>
      <c r="W21" s="108">
        <f>[3]BASE!AC18</f>
        <v>847</v>
      </c>
      <c r="X21" s="118">
        <f>W21-[3]BASE!AE18</f>
        <v>136</v>
      </c>
      <c r="Y21" s="108">
        <f>[3]BASE!Z18</f>
        <v>34932</v>
      </c>
      <c r="Z21" s="119">
        <f>Y21-[3]BASE!AA18</f>
        <v>4675</v>
      </c>
      <c r="AA21" s="54">
        <f>[3]BASE!AD18</f>
        <v>2.424710866826978E-2</v>
      </c>
      <c r="AB21" s="74">
        <f>([3]BASE!AD18-[3]BASE!AF18)*100</f>
        <v>7.4841415129850083E-2</v>
      </c>
      <c r="AC21" s="87"/>
      <c r="AD21" s="121">
        <f>[3]BASE!F18</f>
        <v>11.29251700680272</v>
      </c>
      <c r="AE21" s="74">
        <f>AD21-[3]BASE!G18/([3]BASE!D18/100)</f>
        <v>0.96598639455782198</v>
      </c>
      <c r="AF21" s="65">
        <f>[3]BASE!I18</f>
        <v>1.0935441370223979</v>
      </c>
      <c r="AG21" s="76">
        <f>IFERROR(AF21-[3]BASE!J18,"-")</f>
        <v>9.2584227366836469E-3</v>
      </c>
      <c r="AH21" s="64">
        <f>[3]BASE!$M18</f>
        <v>0.38713592233009708</v>
      </c>
      <c r="AI21" s="79">
        <f>IFERROR(100*(AH21-[3]BASE!P18),"-")</f>
        <v>-2.070152324319757</v>
      </c>
      <c r="AJ21" s="46"/>
      <c r="AK21" s="256">
        <v>0.43</v>
      </c>
      <c r="AL21" s="255"/>
    </row>
    <row r="22" spans="1:38" s="2" customFormat="1" ht="41.1" customHeight="1" x14ac:dyDescent="0.4">
      <c r="A22" s="14"/>
      <c r="B22" s="18" t="s">
        <v>2</v>
      </c>
      <c r="C22" s="83">
        <f>[3]BASE!Y19</f>
        <v>6259</v>
      </c>
      <c r="D22" s="107">
        <f>[3]BASE!AP19</f>
        <v>495</v>
      </c>
      <c r="E22" s="107">
        <f>[3]BASE!BI19</f>
        <v>1361</v>
      </c>
      <c r="F22" s="108">
        <f>[3]BASE!BL19</f>
        <v>1361</v>
      </c>
      <c r="G22" s="109">
        <f>[3]BASE!BK19</f>
        <v>0.36370315944158704</v>
      </c>
      <c r="H22" s="71">
        <f>(G22-[3]BASE!AS19/[3]BASE!BJ19)*100</f>
        <v>-7.2174102556839372</v>
      </c>
      <c r="I22" s="111">
        <f>[3]BASE!BN19</f>
        <v>0.36370315944158704</v>
      </c>
      <c r="J22" s="71">
        <f>(I22-[3]BASE!AS19/[3]BASE!BM19)*100</f>
        <v>-7.2174102556839372</v>
      </c>
      <c r="K22" s="112">
        <f>[3]BASE!AQ19</f>
        <v>21</v>
      </c>
      <c r="L22" s="113">
        <f>[3]BASE!BO19</f>
        <v>92</v>
      </c>
      <c r="M22" s="114">
        <f>[3]BASE!BR19</f>
        <v>180</v>
      </c>
      <c r="N22" s="115">
        <f>[3]BASE!BQ19</f>
        <v>0.22826086956521738</v>
      </c>
      <c r="O22" s="71">
        <f>(N22-[3]BASE!AT19/[3]BASE!BP19)*100</f>
        <v>-1.0869565217391326</v>
      </c>
      <c r="P22" s="115">
        <f>[3]BASE!BT19</f>
        <v>0.11666666666666667</v>
      </c>
      <c r="Q22" s="71">
        <f>(P22-[3]BASE!AT19/[3]BASE!BS19)*100</f>
        <v>-0.55555555555555491</v>
      </c>
      <c r="R22" s="116">
        <f>100*([3]BASE!AO19/C22)</f>
        <v>17.223198594024606</v>
      </c>
      <c r="S22" s="71">
        <f>R22-100*([3]BASE!AR19/[3]BASE!D19)</f>
        <v>-1.5178143473398293</v>
      </c>
      <c r="T22" s="52"/>
      <c r="U22" s="120" t="s">
        <v>2</v>
      </c>
      <c r="V22" s="82">
        <f>[3]BASE!Y19</f>
        <v>6259</v>
      </c>
      <c r="W22" s="108">
        <f>[3]BASE!AC19</f>
        <v>723</v>
      </c>
      <c r="X22" s="118">
        <f>W22-[3]BASE!AE19</f>
        <v>-121</v>
      </c>
      <c r="Y22" s="108">
        <f>[3]BASE!Z19</f>
        <v>20700</v>
      </c>
      <c r="Z22" s="119">
        <f>Y22-[3]BASE!AA19</f>
        <v>85</v>
      </c>
      <c r="AA22" s="54">
        <f>[3]BASE!AD19</f>
        <v>3.4927536231884056E-2</v>
      </c>
      <c r="AB22" s="74">
        <f>([3]BASE!AD19-[3]BASE!AF19)*100</f>
        <v>-0.60135261013684327</v>
      </c>
      <c r="AC22" s="87"/>
      <c r="AD22" s="121">
        <f>[3]BASE!F19</f>
        <v>11.263780156574532</v>
      </c>
      <c r="AE22" s="74">
        <f>AD22-[3]BASE!G19/([3]BASE!D19/100)</f>
        <v>-0.5751717526761464</v>
      </c>
      <c r="AF22" s="65">
        <f>[3]BASE!I19</f>
        <v>0.95141700404858298</v>
      </c>
      <c r="AG22" s="76">
        <f>IFERROR(AF22-[3]BASE!J19,"-")</f>
        <v>0.11128094962681423</v>
      </c>
      <c r="AH22" s="64">
        <f>[3]BASE!$M19</f>
        <v>0.47685834502103785</v>
      </c>
      <c r="AI22" s="79">
        <f>IFERROR(100*(AH22-[3]BASE!P19),"-")</f>
        <v>5.4269512533728195</v>
      </c>
      <c r="AJ22" s="46"/>
      <c r="AK22" s="256">
        <v>-0.21</v>
      </c>
      <c r="AL22" s="255"/>
    </row>
    <row r="23" spans="1:38" s="2" customFormat="1" ht="41.1" customHeight="1" x14ac:dyDescent="0.4">
      <c r="A23" s="14"/>
      <c r="B23" s="18" t="s">
        <v>0</v>
      </c>
      <c r="C23" s="83">
        <f>[3]BASE!Y20</f>
        <v>13921</v>
      </c>
      <c r="D23" s="107">
        <f>[3]BASE!AP20</f>
        <v>1286</v>
      </c>
      <c r="E23" s="107">
        <f>[3]BASE!BI20</f>
        <v>5048</v>
      </c>
      <c r="F23" s="108">
        <f>[3]BASE!BL20</f>
        <v>5474</v>
      </c>
      <c r="G23" s="109">
        <f>[3]BASE!BK20</f>
        <v>0.25475435816164815</v>
      </c>
      <c r="H23" s="71">
        <f>(G23-[3]BASE!AS20/[3]BASE!BJ20)*100</f>
        <v>-1.327258320126784</v>
      </c>
      <c r="I23" s="111">
        <f>[3]BASE!BN20</f>
        <v>0.23492875411033978</v>
      </c>
      <c r="J23" s="71">
        <f>(I23-[3]BASE!AS20/[3]BASE!BM20)*100</f>
        <v>-3.309818725257621</v>
      </c>
      <c r="K23" s="112">
        <f>[3]BASE!AQ20</f>
        <v>252</v>
      </c>
      <c r="L23" s="113">
        <f>[3]BASE!BO20</f>
        <v>1024</v>
      </c>
      <c r="M23" s="114">
        <f>[3]BASE!BR20</f>
        <v>1024</v>
      </c>
      <c r="N23" s="115">
        <f>[3]BASE!BQ20</f>
        <v>0.24609375</v>
      </c>
      <c r="O23" s="71">
        <f>(N23-[3]BASE!AT20/[3]BASE!BP20)*100</f>
        <v>-1.46484375</v>
      </c>
      <c r="P23" s="115">
        <f>[3]BASE!BT20</f>
        <v>0.24609375</v>
      </c>
      <c r="Q23" s="71">
        <f>(P23-[3]BASE!AT20/[3]BASE!BS20)*100</f>
        <v>-1.46484375</v>
      </c>
      <c r="R23" s="116">
        <f>100*([3]BASE!AO20/C23)</f>
        <v>20.091947417570577</v>
      </c>
      <c r="S23" s="71">
        <f>R23-100*([3]BASE!AR20/[3]BASE!D20)</f>
        <v>1.0487752316643935</v>
      </c>
      <c r="T23" s="52"/>
      <c r="U23" s="120" t="s">
        <v>0</v>
      </c>
      <c r="V23" s="82">
        <f>[3]BASE!Y20</f>
        <v>13921</v>
      </c>
      <c r="W23" s="108">
        <f>[3]BASE!AC20</f>
        <v>1954</v>
      </c>
      <c r="X23" s="118">
        <f>W23-[3]BASE!AE20</f>
        <v>175</v>
      </c>
      <c r="Y23" s="108">
        <f>[3]BASE!Z20</f>
        <v>70433</v>
      </c>
      <c r="Z23" s="119">
        <f>Y23-[3]BASE!AA20</f>
        <v>12207</v>
      </c>
      <c r="AA23" s="54">
        <f>[3]BASE!AD20</f>
        <v>2.7742677438132694E-2</v>
      </c>
      <c r="AB23" s="74">
        <f>([3]BASE!AD20-[3]BASE!AF20)*100</f>
        <v>-0.28106836033264493</v>
      </c>
      <c r="AC23" s="87"/>
      <c r="AD23" s="121">
        <f>[3]BASE!F20</f>
        <v>14.941455355218734</v>
      </c>
      <c r="AE23" s="74">
        <f>AD23-[3]BASE!G20/([3]BASE!D20/100)</f>
        <v>1.2068098556138214</v>
      </c>
      <c r="AF23" s="65">
        <f>[3]BASE!I20</f>
        <v>1.0878661087866108</v>
      </c>
      <c r="AG23" s="76">
        <f>IFERROR(AF23-[3]BASE!J20,"-")</f>
        <v>7.3004113032895335E-2</v>
      </c>
      <c r="AH23" s="64">
        <f>[3]BASE!$M20</f>
        <v>0.49817232375979115</v>
      </c>
      <c r="AI23" s="79">
        <f>IFERROR(100*(AH23-[3]BASE!P20),"-")</f>
        <v>1.0966057441253285</v>
      </c>
      <c r="AJ23" s="46"/>
      <c r="AK23" s="256">
        <v>0.91</v>
      </c>
      <c r="AL23" s="257" t="s">
        <v>128</v>
      </c>
    </row>
    <row r="24" spans="1:38" s="2" customFormat="1" ht="41.1" customHeight="1" x14ac:dyDescent="0.4">
      <c r="A24" s="13"/>
      <c r="B24" s="18" t="s">
        <v>3</v>
      </c>
      <c r="C24" s="83">
        <f>[3]BASE!Y21</f>
        <v>9198</v>
      </c>
      <c r="D24" s="107">
        <f>[3]BASE!AP21</f>
        <v>376</v>
      </c>
      <c r="E24" s="107">
        <f>[3]BASE!BI21</f>
        <v>1555</v>
      </c>
      <c r="F24" s="108">
        <f>[3]BASE!BL21</f>
        <v>1555</v>
      </c>
      <c r="G24" s="109">
        <f>[3]BASE!BK21</f>
        <v>0.24180064308681673</v>
      </c>
      <c r="H24" s="71">
        <f>(G24-[3]BASE!AS21/[3]BASE!BJ21)*100</f>
        <v>-2.3151125401929233</v>
      </c>
      <c r="I24" s="111">
        <f>[3]BASE!BN21</f>
        <v>0.24180064308681673</v>
      </c>
      <c r="J24" s="71">
        <f>(I24-[3]BASE!AS21/[3]BASE!BM21)*100</f>
        <v>-2.3151125401929233</v>
      </c>
      <c r="K24" s="112">
        <f>[3]BASE!AQ21</f>
        <v>22</v>
      </c>
      <c r="L24" s="113">
        <f>[3]BASE!BO21</f>
        <v>190</v>
      </c>
      <c r="M24" s="114">
        <f>[3]BASE!BR21</f>
        <v>190</v>
      </c>
      <c r="N24" s="115">
        <f>[3]BASE!BQ21</f>
        <v>0.11578947368421053</v>
      </c>
      <c r="O24" s="71">
        <f>(N24-[3]BASE!AT21/[3]BASE!BP21)*100</f>
        <v>-3.6842105263157898</v>
      </c>
      <c r="P24" s="115">
        <f>[3]BASE!BT21</f>
        <v>0.11578947368421053</v>
      </c>
      <c r="Q24" s="71">
        <f>(P24-[3]BASE!AT21/[3]BASE!BS21)*100</f>
        <v>-3.6842105263157898</v>
      </c>
      <c r="R24" s="116">
        <f>100*([3]BASE!AO21/C24)</f>
        <v>10.176125244618394</v>
      </c>
      <c r="S24" s="71">
        <f>R24-100*([3]BASE!AR21/[3]BASE!D21)</f>
        <v>-0.40226136116547195</v>
      </c>
      <c r="T24" s="52"/>
      <c r="U24" s="120" t="s">
        <v>3</v>
      </c>
      <c r="V24" s="82">
        <f>[3]BASE!Y21</f>
        <v>9198</v>
      </c>
      <c r="W24" s="108">
        <f>[3]BASE!AC21</f>
        <v>719</v>
      </c>
      <c r="X24" s="118">
        <f>W24-[3]BASE!AE21</f>
        <v>-56</v>
      </c>
      <c r="Y24" s="108">
        <f>[3]BASE!Z21</f>
        <v>21071</v>
      </c>
      <c r="Z24" s="119">
        <f>Y24-[3]BASE!AA21</f>
        <v>-7375</v>
      </c>
      <c r="AA24" s="54">
        <f>[3]BASE!AD21</f>
        <v>3.4122727919889899E-2</v>
      </c>
      <c r="AB24" s="74">
        <f>([3]BASE!AD21-[3]BASE!AF21)*100</f>
        <v>0.68781241091607981</v>
      </c>
      <c r="AC24" s="87"/>
      <c r="AD24" s="121">
        <f>[3]BASE!F21</f>
        <v>7.7190693629049791</v>
      </c>
      <c r="AE24" s="74">
        <f>AD24-[3]BASE!G21/([3]BASE!D21/100)</f>
        <v>-0.66318764948901876</v>
      </c>
      <c r="AF24" s="65">
        <f>[3]BASE!I21</f>
        <v>0.920881971465629</v>
      </c>
      <c r="AG24" s="76">
        <f>IFERROR(AF24-[3]BASE!J21,"-")</f>
        <v>-1.821668870489479E-2</v>
      </c>
      <c r="AH24" s="64">
        <f>[3]BASE!$M21</f>
        <v>0.46318607764390896</v>
      </c>
      <c r="AI24" s="79">
        <f>IFERROR(100*(AH24-[3]BASE!P21),"-")</f>
        <v>3.136789582572713</v>
      </c>
      <c r="AJ24" s="46"/>
      <c r="AK24" s="256">
        <v>0.88</v>
      </c>
      <c r="AL24" s="255"/>
    </row>
    <row r="25" spans="1:38" s="2" customFormat="1" ht="41.1" customHeight="1" x14ac:dyDescent="0.4">
      <c r="A25" s="14"/>
      <c r="B25" s="18" t="s">
        <v>22</v>
      </c>
      <c r="C25" s="83">
        <f>[3]BASE!Y22</f>
        <v>2223</v>
      </c>
      <c r="D25" s="107">
        <f>[3]BASE!AP22</f>
        <v>82</v>
      </c>
      <c r="E25" s="107">
        <f>[3]BASE!BI22</f>
        <v>555</v>
      </c>
      <c r="F25" s="108">
        <f>[3]BASE!BL22</f>
        <v>555</v>
      </c>
      <c r="G25" s="109">
        <f>[3]BASE!BK22</f>
        <v>0.14774774774774774</v>
      </c>
      <c r="H25" s="71">
        <f>(G25-[3]BASE!AS22/[3]BASE!BJ22)*100</f>
        <v>5.2252252252252243</v>
      </c>
      <c r="I25" s="111">
        <f>[3]BASE!BN22</f>
        <v>0.14774774774774774</v>
      </c>
      <c r="J25" s="71">
        <f>(I25-[3]BASE!AS22/[3]BASE!BM22)*100</f>
        <v>5.2252252252252243</v>
      </c>
      <c r="K25" s="112">
        <f>[3]BASE!AQ22</f>
        <v>1</v>
      </c>
      <c r="L25" s="113">
        <f>[3]BASE!BO22</f>
        <v>112</v>
      </c>
      <c r="M25" s="114">
        <f>[3]BASE!BR22</f>
        <v>112</v>
      </c>
      <c r="N25" s="115">
        <f>[3]BASE!BQ22</f>
        <v>8.9285714285714281E-3</v>
      </c>
      <c r="O25" s="71">
        <f>(N25-[3]BASE!AT22/[3]BASE!BP22)*100</f>
        <v>-0.89285714285714279</v>
      </c>
      <c r="P25" s="115">
        <f>[3]BASE!BT22</f>
        <v>8.9285714285714281E-3</v>
      </c>
      <c r="Q25" s="71">
        <f>(P25-[3]BASE!AT22/[3]BASE!BS22)*100</f>
        <v>-0.89285714285714279</v>
      </c>
      <c r="R25" s="116">
        <f>100*([3]BASE!AO22/C25)</f>
        <v>4.1835357624831309</v>
      </c>
      <c r="S25" s="71">
        <f>R25-100*([3]BASE!AR22/[3]BASE!D22)</f>
        <v>1.1695906432748537</v>
      </c>
      <c r="T25" s="52"/>
      <c r="U25" s="120" t="s">
        <v>22</v>
      </c>
      <c r="V25" s="82">
        <f>[3]BASE!Y22</f>
        <v>2223</v>
      </c>
      <c r="W25" s="108">
        <f>[3]BASE!AC22</f>
        <v>65</v>
      </c>
      <c r="X25" s="118">
        <f>W25-[3]BASE!AE22</f>
        <v>28</v>
      </c>
      <c r="Y25" s="108">
        <f>[3]BASE!Z22</f>
        <v>3143</v>
      </c>
      <c r="Z25" s="119">
        <f>Y25-[3]BASE!AA22</f>
        <v>716</v>
      </c>
      <c r="AA25" s="54">
        <f>[3]BASE!AD22</f>
        <v>2.0680878141902642E-2</v>
      </c>
      <c r="AB25" s="74">
        <f>([3]BASE!AD22-[3]BASE!AF22)*100</f>
        <v>0.5435719509846606</v>
      </c>
      <c r="AC25" s="87"/>
      <c r="AD25" s="121">
        <f>[3]BASE!F22</f>
        <v>2.8789923526765633</v>
      </c>
      <c r="AE25" s="74">
        <f>AD25-[3]BASE!G22/([3]BASE!D22/100)</f>
        <v>-0.13495276653171384</v>
      </c>
      <c r="AF25" s="65">
        <f>[3]BASE!I22</f>
        <v>0.95522388059701491</v>
      </c>
      <c r="AG25" s="76">
        <f>IFERROR(AF25-[3]BASE!J22,"-")</f>
        <v>-0.71977611940298514</v>
      </c>
      <c r="AH25" s="64">
        <f>[3]BASE!$M22</f>
        <v>0.1891891891891892</v>
      </c>
      <c r="AI25" s="79">
        <f>IFERROR(100*(AH25-[3]BASE!P22),"-")</f>
        <v>12.467306015693113</v>
      </c>
      <c r="AJ25" s="46"/>
      <c r="AK25" s="254">
        <v>-0.44</v>
      </c>
      <c r="AL25" s="255"/>
    </row>
    <row r="26" spans="1:38" s="2" customFormat="1" ht="41.1" customHeight="1" x14ac:dyDescent="0.4">
      <c r="A26" s="14"/>
      <c r="B26" s="18" t="s">
        <v>23</v>
      </c>
      <c r="C26" s="83">
        <f>[3]BASE!Y23</f>
        <v>1044</v>
      </c>
      <c r="D26" s="107">
        <f>[3]BASE!AP23</f>
        <v>7</v>
      </c>
      <c r="E26" s="107">
        <f>[3]BASE!BI23</f>
        <v>500</v>
      </c>
      <c r="F26" s="108">
        <f>[3]BASE!BL23</f>
        <v>500</v>
      </c>
      <c r="G26" s="109">
        <f>[3]BASE!BK23</f>
        <v>1.4E-2</v>
      </c>
      <c r="H26" s="71">
        <f>(G26-[3]BASE!AS23/[3]BASE!BJ23)*100</f>
        <v>-0.39999999999999986</v>
      </c>
      <c r="I26" s="111">
        <f>[3]BASE!BN23</f>
        <v>1.4E-2</v>
      </c>
      <c r="J26" s="71">
        <f>(I26-[3]BASE!AS23/[3]BASE!BM23)*100</f>
        <v>-0.39999999999999986</v>
      </c>
      <c r="K26" s="112">
        <f>[3]BASE!AQ23</f>
        <v>2</v>
      </c>
      <c r="L26" s="113">
        <f>[3]BASE!BO23</f>
        <v>36</v>
      </c>
      <c r="M26" s="114">
        <f>[3]BASE!BR23</f>
        <v>36</v>
      </c>
      <c r="N26" s="115">
        <f>[3]BASE!BQ23</f>
        <v>5.5555555555555552E-2</v>
      </c>
      <c r="O26" s="71">
        <f>(N26-[3]BASE!AT23/[3]BASE!BP23)*100</f>
        <v>2.7777777777777777</v>
      </c>
      <c r="P26" s="115">
        <f>[3]BASE!BT23</f>
        <v>5.5555555555555552E-2</v>
      </c>
      <c r="Q26" s="71">
        <f>(P26-[3]BASE!AT23/[3]BASE!BS23)*100</f>
        <v>2.7777777777777777</v>
      </c>
      <c r="R26" s="116">
        <f>100*([3]BASE!AO23/C26)</f>
        <v>0.76628352490421447</v>
      </c>
      <c r="S26" s="71">
        <f>R26-100*([3]BASE!AR23/[3]BASE!D23)</f>
        <v>-9.5785440613026851E-2</v>
      </c>
      <c r="T26" s="52"/>
      <c r="U26" s="120" t="s">
        <v>23</v>
      </c>
      <c r="V26" s="82">
        <f>[3]BASE!Y23</f>
        <v>1044</v>
      </c>
      <c r="W26" s="108">
        <f>[3]BASE!AC23</f>
        <v>3</v>
      </c>
      <c r="X26" s="118">
        <f>W26-[3]BASE!AE23</f>
        <v>-1</v>
      </c>
      <c r="Y26" s="108">
        <f>[3]BASE!Z23</f>
        <v>1036</v>
      </c>
      <c r="Z26" s="119">
        <f>Y26-[3]BASE!AA23</f>
        <v>3</v>
      </c>
      <c r="AA26" s="54">
        <f>[3]BASE!AD23</f>
        <v>2.8957528957528956E-3</v>
      </c>
      <c r="AB26" s="74">
        <f>([3]BASE!AD23-[3]BASE!AF23)*100</f>
        <v>-9.7646394839037656E-2</v>
      </c>
      <c r="AC26" s="87"/>
      <c r="AD26" s="121">
        <f>[3]BASE!F23</f>
        <v>0.57471264367816099</v>
      </c>
      <c r="AE26" s="74">
        <f>AD26-[3]BASE!G23/([3]BASE!D23/100)</f>
        <v>0.38314176245210735</v>
      </c>
      <c r="AF26" s="65">
        <f>[3]BASE!I23</f>
        <v>3</v>
      </c>
      <c r="AG26" s="76">
        <f>IFERROR(AF26-[3]BASE!J23,"-")</f>
        <v>2</v>
      </c>
      <c r="AH26" s="64">
        <f>[3]BASE!$M23</f>
        <v>0.66666666666666663</v>
      </c>
      <c r="AI26" s="79">
        <f>IFERROR(100*(AH26-[3]BASE!P23),"-")</f>
        <v>66.666666666666657</v>
      </c>
      <c r="AJ26" s="46"/>
      <c r="AK26" s="254" t="s">
        <v>126</v>
      </c>
      <c r="AL26" s="255"/>
    </row>
    <row r="27" spans="1:38" s="2" customFormat="1" ht="41.1" customHeight="1" x14ac:dyDescent="0.4">
      <c r="A27" s="13"/>
      <c r="B27" s="18" t="s">
        <v>24</v>
      </c>
      <c r="C27" s="83">
        <f>[3]BASE!Y24</f>
        <v>1138</v>
      </c>
      <c r="D27" s="107">
        <f>[3]BASE!AP24</f>
        <v>14</v>
      </c>
      <c r="E27" s="107">
        <f>[3]BASE!BI24</f>
        <v>258</v>
      </c>
      <c r="F27" s="108">
        <f>[3]BASE!BL24</f>
        <v>258</v>
      </c>
      <c r="G27" s="109">
        <f>[3]BASE!BK24</f>
        <v>5.4263565891472867E-2</v>
      </c>
      <c r="H27" s="71">
        <f>(G27-[3]BASE!AS24/[3]BASE!BJ24)*100</f>
        <v>-7.3643410852713185</v>
      </c>
      <c r="I27" s="111">
        <f>[3]BASE!BN24</f>
        <v>5.4263565891472867E-2</v>
      </c>
      <c r="J27" s="71">
        <f>(I27-[3]BASE!AS24/[3]BASE!BM24)*100</f>
        <v>-7.3643410852713185</v>
      </c>
      <c r="K27" s="112">
        <f>[3]BASE!AQ24</f>
        <v>2</v>
      </c>
      <c r="L27" s="113">
        <f>[3]BASE!BO24</f>
        <v>35</v>
      </c>
      <c r="M27" s="114">
        <f>[3]BASE!BR24</f>
        <v>35</v>
      </c>
      <c r="N27" s="115">
        <f>[3]BASE!BQ24</f>
        <v>5.7142857142857141E-2</v>
      </c>
      <c r="O27" s="71">
        <f>(N27-[3]BASE!AT24/[3]BASE!BP24)*100</f>
        <v>-8.5714285714285712</v>
      </c>
      <c r="P27" s="115">
        <f>[3]BASE!BT24</f>
        <v>5.7142857142857141E-2</v>
      </c>
      <c r="Q27" s="71">
        <f>(P27-[3]BASE!AT24/[3]BASE!BS24)*100</f>
        <v>-8.5714285714285712</v>
      </c>
      <c r="R27" s="116">
        <f>100*([3]BASE!AO24/C27)</f>
        <v>1.4938488576449911</v>
      </c>
      <c r="S27" s="71">
        <f>R27-100*([3]BASE!AR24/[3]BASE!D24)</f>
        <v>-2.021089630931459</v>
      </c>
      <c r="T27" s="52"/>
      <c r="U27" s="120" t="s">
        <v>24</v>
      </c>
      <c r="V27" s="82">
        <f>[3]BASE!Y24</f>
        <v>1138</v>
      </c>
      <c r="W27" s="108">
        <f>[3]BASE!AC24</f>
        <v>9</v>
      </c>
      <c r="X27" s="118">
        <f>W27-[3]BASE!AE24</f>
        <v>-17</v>
      </c>
      <c r="Y27" s="108">
        <f>[3]BASE!Z24</f>
        <v>2629</v>
      </c>
      <c r="Z27" s="119">
        <f>Y27-[3]BASE!AA24</f>
        <v>11</v>
      </c>
      <c r="AA27" s="54">
        <f>[3]BASE!AD24</f>
        <v>3.4233548877900342E-3</v>
      </c>
      <c r="AB27" s="71">
        <f>([3]BASE!AD24-[3]BASE!AF24)*100</f>
        <v>-0.65078903375728381</v>
      </c>
      <c r="AC27" s="87"/>
      <c r="AD27" s="121">
        <f>[3]BASE!F24</f>
        <v>0.79086115992970119</v>
      </c>
      <c r="AE27" s="74">
        <f>AD27-[3]BASE!G24/([3]BASE!D24/100)</f>
        <v>0.26362038664323373</v>
      </c>
      <c r="AF27" s="65">
        <f>[3]BASE!I24</f>
        <v>1.5</v>
      </c>
      <c r="AG27" s="76">
        <f>IFERROR(AF27-[3]BASE!J24,"-")</f>
        <v>1.3604651162790697</v>
      </c>
      <c r="AH27" s="64">
        <f>[3]BASE!$M24</f>
        <v>0.33333333333333331</v>
      </c>
      <c r="AI27" s="79">
        <f>IFERROR(100*(AH27-[3]BASE!P24),"-")</f>
        <v>-4.1666666666666687</v>
      </c>
      <c r="AJ27" s="46"/>
      <c r="AK27" s="254" t="s">
        <v>125</v>
      </c>
      <c r="AL27" s="255"/>
    </row>
    <row r="28" spans="1:38" s="2" customFormat="1" ht="41.1" customHeight="1" x14ac:dyDescent="0.4">
      <c r="A28" s="14"/>
      <c r="B28" s="18" t="s">
        <v>25</v>
      </c>
      <c r="C28" s="83">
        <f>[3]BASE!Y25</f>
        <v>768</v>
      </c>
      <c r="D28" s="107">
        <f>[3]BASE!AP25</f>
        <v>3</v>
      </c>
      <c r="E28" s="107">
        <f>[3]BASE!BI25</f>
        <v>255</v>
      </c>
      <c r="F28" s="108">
        <f>[3]BASE!BL25</f>
        <v>255</v>
      </c>
      <c r="G28" s="109">
        <f>[3]BASE!BK25</f>
        <v>1.1764705882352941E-2</v>
      </c>
      <c r="H28" s="71">
        <f>(G28-[3]BASE!AS25/[3]BASE!BJ25)*100</f>
        <v>0</v>
      </c>
      <c r="I28" s="111">
        <f>[3]BASE!BN25</f>
        <v>1.1764705882352941E-2</v>
      </c>
      <c r="J28" s="71">
        <f>(I28-[3]BASE!AS25/[3]BASE!BM25)*100</f>
        <v>0</v>
      </c>
      <c r="K28" s="112">
        <f>[3]BASE!AQ25</f>
        <v>0</v>
      </c>
      <c r="L28" s="113">
        <f>[3]BASE!BO25</f>
        <v>24</v>
      </c>
      <c r="M28" s="114">
        <f>[3]BASE!BR25</f>
        <v>24</v>
      </c>
      <c r="N28" s="115">
        <f>[3]BASE!BQ25</f>
        <v>0</v>
      </c>
      <c r="O28" s="71">
        <f>(N28-[3]BASE!AT25/[3]BASE!BP25)*100</f>
        <v>0</v>
      </c>
      <c r="P28" s="115">
        <f>[3]BASE!BT25</f>
        <v>0</v>
      </c>
      <c r="Q28" s="71">
        <f>(P28-[3]BASE!AT25/[3]BASE!BS25)*100</f>
        <v>0</v>
      </c>
      <c r="R28" s="116">
        <f>100*([3]BASE!AO25/C28)</f>
        <v>0.390625</v>
      </c>
      <c r="S28" s="71">
        <f>R28-100*([3]BASE!AR25/[3]BASE!D25)</f>
        <v>0</v>
      </c>
      <c r="T28" s="52"/>
      <c r="U28" s="120" t="s">
        <v>25</v>
      </c>
      <c r="V28" s="82">
        <f>[3]BASE!Y25</f>
        <v>768</v>
      </c>
      <c r="W28" s="108">
        <f>[3]BASE!AC25</f>
        <v>1</v>
      </c>
      <c r="X28" s="118">
        <f>W28-[3]BASE!AE25</f>
        <v>1</v>
      </c>
      <c r="Y28" s="108">
        <f>[3]BASE!Z25</f>
        <v>613</v>
      </c>
      <c r="Z28" s="119">
        <f>Y28-[3]BASE!AA25</f>
        <v>-4</v>
      </c>
      <c r="AA28" s="54">
        <f>[3]BASE!AD25</f>
        <v>1.6313213703099511E-3</v>
      </c>
      <c r="AB28" s="74">
        <f>([3]BASE!AD25-[3]BASE!AF25)*100</f>
        <v>0.16313213703099511</v>
      </c>
      <c r="AC28" s="87"/>
      <c r="AD28" s="121">
        <f>[3]BASE!F25</f>
        <v>0.390625</v>
      </c>
      <c r="AE28" s="74">
        <f>AD28-[3]BASE!G25/([3]BASE!D25/100)</f>
        <v>0.26041666666666663</v>
      </c>
      <c r="AF28" s="65">
        <f>[3]BASE!I25</f>
        <v>3</v>
      </c>
      <c r="AG28" s="76">
        <f>IFERROR(AF28-[3]BASE!J25,"-")</f>
        <v>2</v>
      </c>
      <c r="AH28" s="64">
        <f>[3]BASE!$M25</f>
        <v>0</v>
      </c>
      <c r="AI28" s="79" t="str">
        <f>IFERROR(100*(AH28-[3]BASE!P25),"-")</f>
        <v>-</v>
      </c>
      <c r="AJ28" s="46"/>
      <c r="AK28" s="254" t="s">
        <v>126</v>
      </c>
      <c r="AL28" s="255"/>
    </row>
    <row r="29" spans="1:38" s="2" customFormat="1" ht="41.1" customHeight="1" x14ac:dyDescent="0.4">
      <c r="A29" s="14"/>
      <c r="B29" s="18" t="s">
        <v>10</v>
      </c>
      <c r="C29" s="83">
        <f>[3]BASE!Y26</f>
        <v>811</v>
      </c>
      <c r="D29" s="107">
        <f>[3]BASE!AP26</f>
        <v>7</v>
      </c>
      <c r="E29" s="107">
        <f>[3]BASE!BI26</f>
        <v>285</v>
      </c>
      <c r="F29" s="108">
        <f>[3]BASE!BL26</f>
        <v>285</v>
      </c>
      <c r="G29" s="109">
        <f>[3]BASE!BK26</f>
        <v>2.456140350877193E-2</v>
      </c>
      <c r="H29" s="71">
        <f>(G29-[3]BASE!AS26/[3]BASE!BJ26)*100</f>
        <v>2.1052631578947367</v>
      </c>
      <c r="I29" s="111">
        <f>[3]BASE!BN26</f>
        <v>2.456140350877193E-2</v>
      </c>
      <c r="J29" s="71">
        <f>(I29-[3]BASE!AS26/[3]BASE!BM26)*100</f>
        <v>2.1052631578947367</v>
      </c>
      <c r="K29" s="112">
        <f>[3]BASE!AQ26</f>
        <v>0</v>
      </c>
      <c r="L29" s="113">
        <f>[3]BASE!BO26</f>
        <v>24</v>
      </c>
      <c r="M29" s="114">
        <f>[3]BASE!BR26</f>
        <v>24</v>
      </c>
      <c r="N29" s="115">
        <f>[3]BASE!BQ26</f>
        <v>0</v>
      </c>
      <c r="O29" s="71">
        <f>(N29-[3]BASE!AT26/[3]BASE!BP26)*100</f>
        <v>0</v>
      </c>
      <c r="P29" s="115">
        <f>[3]BASE!BT26</f>
        <v>0</v>
      </c>
      <c r="Q29" s="71">
        <f>(P29-[3]BASE!AT26/[3]BASE!BS26)*100</f>
        <v>0</v>
      </c>
      <c r="R29" s="116">
        <f>100*([3]BASE!AO26/C29)</f>
        <v>1.4796547472256474</v>
      </c>
      <c r="S29" s="71">
        <f>R29-100*([3]BASE!AR26/[3]BASE!D26)</f>
        <v>1.2330456226880395</v>
      </c>
      <c r="T29" s="52"/>
      <c r="U29" s="120" t="s">
        <v>10</v>
      </c>
      <c r="V29" s="82">
        <f>[3]BASE!Y26</f>
        <v>811</v>
      </c>
      <c r="W29" s="108">
        <f>[3]BASE!AC26</f>
        <v>10</v>
      </c>
      <c r="X29" s="118">
        <f>W29-[3]BASE!AE26</f>
        <v>8</v>
      </c>
      <c r="Y29" s="108">
        <f>[3]BASE!Z26</f>
        <v>1183</v>
      </c>
      <c r="Z29" s="119">
        <f>Y29-[3]BASE!AA26</f>
        <v>77</v>
      </c>
      <c r="AA29" s="54">
        <f>[3]BASE!AD26</f>
        <v>8.4530853761623E-3</v>
      </c>
      <c r="AB29" s="74">
        <f>([3]BASE!AD26-[3]BASE!AF26)*100</f>
        <v>0.66447671121478336</v>
      </c>
      <c r="AC29" s="87"/>
      <c r="AD29" s="121">
        <f>[3]BASE!F26</f>
        <v>1.1097410604192355</v>
      </c>
      <c r="AE29" s="74">
        <f>AD29-[3]BASE!G26/([3]BASE!D26/100)</f>
        <v>0.49321824907521572</v>
      </c>
      <c r="AF29" s="65">
        <f>[3]BASE!I26</f>
        <v>1.8</v>
      </c>
      <c r="AG29" s="76">
        <f>IFERROR(AF29-[3]BASE!J26,"-")</f>
        <v>-0.7</v>
      </c>
      <c r="AH29" s="64">
        <f>[3]BASE!$M26</f>
        <v>0.5714285714285714</v>
      </c>
      <c r="AI29" s="79">
        <f>IFERROR(100*(AH29-[3]BASE!P26),"-")</f>
        <v>-42.857142857142861</v>
      </c>
      <c r="AJ29" s="46"/>
      <c r="AK29" s="254">
        <v>1</v>
      </c>
      <c r="AL29" s="255"/>
    </row>
    <row r="30" spans="1:38" s="2" customFormat="1" ht="41.1" customHeight="1" x14ac:dyDescent="0.4">
      <c r="A30" s="13"/>
      <c r="B30" s="18" t="s">
        <v>26</v>
      </c>
      <c r="C30" s="83">
        <f>[3]BASE!Y27</f>
        <v>2049</v>
      </c>
      <c r="D30" s="107">
        <f>[3]BASE!AP27</f>
        <v>24</v>
      </c>
      <c r="E30" s="107">
        <f>[3]BASE!BI27</f>
        <v>434</v>
      </c>
      <c r="F30" s="108">
        <f>[3]BASE!BL27</f>
        <v>434</v>
      </c>
      <c r="G30" s="109">
        <f>[3]BASE!BK27</f>
        <v>5.5299539170506916E-2</v>
      </c>
      <c r="H30" s="71">
        <f>(G30-[3]BASE!AS27/[3]BASE!BJ27)*100</f>
        <v>1.6129032258064522</v>
      </c>
      <c r="I30" s="111">
        <f>[3]BASE!BN27</f>
        <v>5.5299539170506916E-2</v>
      </c>
      <c r="J30" s="71">
        <f>(I30-[3]BASE!AS27/[3]BASE!BM27)*100</f>
        <v>1.6129032258064522</v>
      </c>
      <c r="K30" s="112">
        <f>[3]BASE!AQ27</f>
        <v>0</v>
      </c>
      <c r="L30" s="113">
        <f>[3]BASE!BO27</f>
        <v>49</v>
      </c>
      <c r="M30" s="114">
        <f>[3]BASE!BR27</f>
        <v>49</v>
      </c>
      <c r="N30" s="115">
        <f>[3]BASE!BQ27</f>
        <v>0</v>
      </c>
      <c r="O30" s="71">
        <f>(N30-[3]BASE!AT27/[3]BASE!BP27)*100</f>
        <v>0</v>
      </c>
      <c r="P30" s="115">
        <f>[3]BASE!BT27</f>
        <v>0</v>
      </c>
      <c r="Q30" s="71">
        <f>(P30-[3]BASE!AT27/[3]BASE!BS27)*100</f>
        <v>0</v>
      </c>
      <c r="R30" s="116">
        <f>100*([3]BASE!AO27/C30)</f>
        <v>3.1722791605661298</v>
      </c>
      <c r="S30" s="71">
        <f>R30-100*([3]BASE!AR27/[3]BASE!D27)</f>
        <v>2.2449975597852609</v>
      </c>
      <c r="T30" s="52"/>
      <c r="U30" s="120" t="s">
        <v>26</v>
      </c>
      <c r="V30" s="82">
        <f>[3]BASE!Y27</f>
        <v>2049</v>
      </c>
      <c r="W30" s="108">
        <f>[3]BASE!AC27</f>
        <v>43</v>
      </c>
      <c r="X30" s="118">
        <f>W30-[3]BASE!AE27</f>
        <v>33</v>
      </c>
      <c r="Y30" s="108">
        <f>[3]BASE!Z27</f>
        <v>2583</v>
      </c>
      <c r="Z30" s="119">
        <f>Y30-[3]BASE!AA27</f>
        <v>-544</v>
      </c>
      <c r="AA30" s="54">
        <f>[3]BASE!AD27</f>
        <v>1.664730933023616E-2</v>
      </c>
      <c r="AB30" s="74">
        <f>([3]BASE!AD27-[3]BASE!AF27)*100</f>
        <v>1.3449356020354484</v>
      </c>
      <c r="AC30" s="87"/>
      <c r="AD30" s="121">
        <f>[3]BASE!F27</f>
        <v>4.3435822352367008</v>
      </c>
      <c r="AE30" s="74">
        <f>AD30-[3]BASE!G27/([3]BASE!D27/100)</f>
        <v>3.1234748657881894</v>
      </c>
      <c r="AF30" s="65">
        <f>[3]BASE!I27</f>
        <v>3.56</v>
      </c>
      <c r="AG30" s="76">
        <f>IFERROR(AF30-[3]BASE!J27,"-")</f>
        <v>-1.44</v>
      </c>
      <c r="AH30" s="64">
        <f>[3]BASE!$M27</f>
        <v>0.36842105263157893</v>
      </c>
      <c r="AI30" s="79">
        <f>IFERROR(100*(AH30-[3]BASE!P27),"-")</f>
        <v>-3.1578947368421098</v>
      </c>
      <c r="AJ30" s="46"/>
      <c r="AK30" s="254" t="s">
        <v>126</v>
      </c>
      <c r="AL30" s="255"/>
    </row>
    <row r="31" spans="1:38" s="2" customFormat="1" ht="41.1" customHeight="1" x14ac:dyDescent="0.4">
      <c r="A31" s="14"/>
      <c r="B31" s="18" t="s">
        <v>27</v>
      </c>
      <c r="C31" s="83">
        <f>[3]BASE!Y28</f>
        <v>1987</v>
      </c>
      <c r="D31" s="107">
        <f>[3]BASE!AP28</f>
        <v>61</v>
      </c>
      <c r="E31" s="107">
        <f>[3]BASE!BI28</f>
        <v>694</v>
      </c>
      <c r="F31" s="108">
        <f>[3]BASE!BL28</f>
        <v>694</v>
      </c>
      <c r="G31" s="109">
        <f>[3]BASE!BK28</f>
        <v>8.7896253602305477E-2</v>
      </c>
      <c r="H31" s="71">
        <f>(G31-[3]BASE!AS28/[3]BASE!BJ28)*100</f>
        <v>-5.1873198847262252</v>
      </c>
      <c r="I31" s="111">
        <f>[3]BASE!BN28</f>
        <v>8.7896253602305477E-2</v>
      </c>
      <c r="J31" s="71">
        <f>(I31-[3]BASE!AS28/[3]BASE!BM28)*100</f>
        <v>-5.1873198847262252</v>
      </c>
      <c r="K31" s="112">
        <f>[3]BASE!AQ28</f>
        <v>8</v>
      </c>
      <c r="L31" s="113">
        <f>[3]BASE!BO28</f>
        <v>59</v>
      </c>
      <c r="M31" s="114">
        <f>[3]BASE!BR28</f>
        <v>59</v>
      </c>
      <c r="N31" s="115">
        <f>[3]BASE!BQ28</f>
        <v>0.13559322033898305</v>
      </c>
      <c r="O31" s="71">
        <f>(N31-[3]BASE!AT28/[3]BASE!BP28)*100</f>
        <v>-1.6949152542372892</v>
      </c>
      <c r="P31" s="115">
        <f>[3]BASE!BT28</f>
        <v>0.13559322033898305</v>
      </c>
      <c r="Q31" s="71">
        <f>(P31-[3]BASE!AT28/[3]BASE!BS28)*100</f>
        <v>-1.6949152542372892</v>
      </c>
      <c r="R31" s="116">
        <f>100*([3]BASE!AO28/C31)</f>
        <v>3.2209360845495723</v>
      </c>
      <c r="S31" s="71">
        <f>R31-100*([3]BASE!AR28/[3]BASE!D28)</f>
        <v>-2.3150478107700052</v>
      </c>
      <c r="T31" s="52"/>
      <c r="U31" s="120" t="s">
        <v>27</v>
      </c>
      <c r="V31" s="82">
        <f>[3]BASE!Y28</f>
        <v>1987</v>
      </c>
      <c r="W31" s="108">
        <f>[3]BASE!AC28</f>
        <v>19</v>
      </c>
      <c r="X31" s="118">
        <f>W31-[3]BASE!AE28</f>
        <v>-32</v>
      </c>
      <c r="Y31" s="108">
        <f>[3]BASE!Z28</f>
        <v>3382</v>
      </c>
      <c r="Z31" s="119">
        <f>Y31-[3]BASE!AA28</f>
        <v>-1141</v>
      </c>
      <c r="AA31" s="54">
        <f>[3]BASE!AD28</f>
        <v>5.6179775280898875E-3</v>
      </c>
      <c r="AB31" s="74">
        <f>([3]BASE!AD28-[3]BASE!AF28)*100</f>
        <v>-0.56577244396306525</v>
      </c>
      <c r="AC31" s="87"/>
      <c r="AD31" s="121">
        <f>[3]BASE!F28</f>
        <v>1.3588324106693508</v>
      </c>
      <c r="AE31" s="74">
        <f>AD31-[3]BASE!G28/([3]BASE!D28/100)</f>
        <v>-5.0327126321086935E-2</v>
      </c>
      <c r="AF31" s="65">
        <f>[3]BASE!I28</f>
        <v>0.9642857142857143</v>
      </c>
      <c r="AG31" s="76">
        <f>IFERROR(AF31-[3]BASE!J28,"-")</f>
        <v>0.29761904761904767</v>
      </c>
      <c r="AH31" s="64">
        <f>[3]BASE!$M28</f>
        <v>0.3</v>
      </c>
      <c r="AI31" s="79">
        <f>IFERROR(100*(AH31-[3]BASE!P28),"-")</f>
        <v>3.469387755102038</v>
      </c>
      <c r="AJ31" s="46"/>
      <c r="AK31" s="254" t="s">
        <v>127</v>
      </c>
      <c r="AL31" s="255"/>
    </row>
    <row r="32" spans="1:38" s="2" customFormat="1" ht="41.1" customHeight="1" x14ac:dyDescent="0.4">
      <c r="A32" s="14"/>
      <c r="B32" s="18" t="s">
        <v>28</v>
      </c>
      <c r="C32" s="83">
        <f>[3]BASE!Y29</f>
        <v>3644</v>
      </c>
      <c r="D32" s="107">
        <f>[3]BASE!AP29</f>
        <v>110</v>
      </c>
      <c r="E32" s="107">
        <f>[3]BASE!BI29</f>
        <v>480</v>
      </c>
      <c r="F32" s="108">
        <f>[3]BASE!BL29</f>
        <v>480</v>
      </c>
      <c r="G32" s="109">
        <f>[3]BASE!BK29</f>
        <v>0.22916666666666666</v>
      </c>
      <c r="H32" s="71">
        <f>(G32-[3]BASE!AS29/[3]BASE!BJ29)*100</f>
        <v>8.3333333333333321</v>
      </c>
      <c r="I32" s="111">
        <f>[3]BASE!BN29</f>
        <v>0.22916666666666666</v>
      </c>
      <c r="J32" s="71">
        <f>(I32-[3]BASE!AS29/[3]BASE!BM29)*100</f>
        <v>8.3333333333333321</v>
      </c>
      <c r="K32" s="112">
        <f>[3]BASE!AQ29</f>
        <v>0</v>
      </c>
      <c r="L32" s="113">
        <f>[3]BASE!BO29</f>
        <v>40</v>
      </c>
      <c r="M32" s="114">
        <f>[3]BASE!BR29</f>
        <v>67</v>
      </c>
      <c r="N32" s="115">
        <f>[3]BASE!BQ29</f>
        <v>0</v>
      </c>
      <c r="O32" s="71">
        <f>(N32-[3]BASE!AT29/[3]BASE!BP29)*100</f>
        <v>-2.5</v>
      </c>
      <c r="P32" s="115">
        <f>[3]BASE!BT29</f>
        <v>0</v>
      </c>
      <c r="Q32" s="71">
        <f>(P32-[3]BASE!AT29/[3]BASE!BS29)*100</f>
        <v>-1.4925373134328357</v>
      </c>
      <c r="R32" s="116">
        <f>100*([3]BASE!AO29/C32)</f>
        <v>5.4061470911086724</v>
      </c>
      <c r="S32" s="71">
        <f>R32-100*([3]BASE!AR29/[3]BASE!D29)</f>
        <v>1.0702524698133926</v>
      </c>
      <c r="T32" s="52"/>
      <c r="U32" s="120" t="s">
        <v>28</v>
      </c>
      <c r="V32" s="82">
        <f>[3]BASE!Y29</f>
        <v>3644</v>
      </c>
      <c r="W32" s="108">
        <f>[3]BASE!AC29</f>
        <v>143</v>
      </c>
      <c r="X32" s="118">
        <f>W32-[3]BASE!AE29</f>
        <v>29</v>
      </c>
      <c r="Y32" s="108">
        <f>[3]BASE!Z29</f>
        <v>6912</v>
      </c>
      <c r="Z32" s="119">
        <f>Y32-[3]BASE!AA29</f>
        <v>-348</v>
      </c>
      <c r="AA32" s="54">
        <f>[3]BASE!AD29</f>
        <v>2.0688657407407409E-2</v>
      </c>
      <c r="AB32" s="74">
        <f>([3]BASE!AD29-[3]BASE!AF29)*100</f>
        <v>0.4986178068564433</v>
      </c>
      <c r="AC32" s="87"/>
      <c r="AD32" s="121">
        <f>[3]BASE!F29</f>
        <v>2.6070252469813395</v>
      </c>
      <c r="AE32" s="74">
        <f>AD32-[3]BASE!G29/([3]BASE!D29/100)</f>
        <v>-1.7563117453347967</v>
      </c>
      <c r="AF32" s="65">
        <f>[3]BASE!I29</f>
        <v>0.59748427672955973</v>
      </c>
      <c r="AG32" s="76">
        <f>IFERROR(AF32-[3]BASE!J29,"-")</f>
        <v>-0.7614900822447993</v>
      </c>
      <c r="AH32" s="64">
        <f>[3]BASE!$M29</f>
        <v>0.19254658385093168</v>
      </c>
      <c r="AI32" s="79">
        <f>IFERROR(100*(AH32-[3]BASE!P29),"-")</f>
        <v>-5.2551455364754585</v>
      </c>
      <c r="AJ32" s="46"/>
      <c r="AK32" s="254">
        <v>0</v>
      </c>
      <c r="AL32" s="255"/>
    </row>
    <row r="33" spans="1:38" s="2" customFormat="1" ht="40.5" customHeight="1" x14ac:dyDescent="0.4">
      <c r="A33" s="13"/>
      <c r="B33" s="18" t="s">
        <v>7</v>
      </c>
      <c r="C33" s="83">
        <f>[3]BASE!Y30</f>
        <v>7552</v>
      </c>
      <c r="D33" s="107">
        <f>[3]BASE!AP30</f>
        <v>219</v>
      </c>
      <c r="E33" s="107">
        <f>[3]BASE!BI30</f>
        <v>1215</v>
      </c>
      <c r="F33" s="108">
        <f>[3]BASE!BL30</f>
        <v>1215</v>
      </c>
      <c r="G33" s="109">
        <f>[3]BASE!BK30</f>
        <v>0.18024691358024691</v>
      </c>
      <c r="H33" s="71">
        <f>(G33-[3]BASE!AS30/[3]BASE!BJ30)*100</f>
        <v>-3.3744855967078187</v>
      </c>
      <c r="I33" s="111">
        <f>[3]BASE!BN30</f>
        <v>0.18024691358024691</v>
      </c>
      <c r="J33" s="71">
        <f>(I33-[3]BASE!AS30/[3]BASE!BM30)*100</f>
        <v>-3.3744855967078187</v>
      </c>
      <c r="K33" s="112">
        <f>[3]BASE!AQ30</f>
        <v>16</v>
      </c>
      <c r="L33" s="113">
        <f>[3]BASE!BO30</f>
        <v>126</v>
      </c>
      <c r="M33" s="114">
        <f>[3]BASE!BR30</f>
        <v>126</v>
      </c>
      <c r="N33" s="115">
        <f>[3]BASE!BQ30</f>
        <v>0.12698412698412698</v>
      </c>
      <c r="O33" s="71">
        <f>(N33-[3]BASE!AT30/[3]BASE!BP30)*100</f>
        <v>-7.9365079365079358</v>
      </c>
      <c r="P33" s="115">
        <f>[3]BASE!BT30</f>
        <v>0.12698412698412698</v>
      </c>
      <c r="Q33" s="71">
        <f>(P33-[3]BASE!AT30/[3]BASE!BS30)*100</f>
        <v>-7.9365079365079358</v>
      </c>
      <c r="R33" s="116">
        <f>100*([3]BASE!AO30/C33)</f>
        <v>6.4883474576271176</v>
      </c>
      <c r="S33" s="71">
        <f>R33-100*([3]BASE!AR30/[3]BASE!D30)</f>
        <v>-0.33103813559322148</v>
      </c>
      <c r="T33" s="122"/>
      <c r="U33" s="120" t="s">
        <v>7</v>
      </c>
      <c r="V33" s="82">
        <f>[3]BASE!Y30</f>
        <v>7552</v>
      </c>
      <c r="W33" s="108">
        <f>[3]BASE!AC30</f>
        <v>288</v>
      </c>
      <c r="X33" s="118">
        <f>W33-[3]BASE!AE30</f>
        <v>-13</v>
      </c>
      <c r="Y33" s="108">
        <f>[3]BASE!Z30</f>
        <v>9683</v>
      </c>
      <c r="Z33" s="119">
        <f>Y33-[3]BASE!AA30</f>
        <v>-574</v>
      </c>
      <c r="AA33" s="54">
        <f>[3]BASE!AD30</f>
        <v>2.9742848290818961E-2</v>
      </c>
      <c r="AB33" s="71">
        <f>([3]BASE!AD30-[3]BASE!AF30)*100</f>
        <v>3.9703567504436807E-2</v>
      </c>
      <c r="AC33" s="123"/>
      <c r="AD33" s="121">
        <f>[3]BASE!F30</f>
        <v>3.4692796610169494</v>
      </c>
      <c r="AE33" s="74">
        <f>AD33-[3]BASE!G30/([3]BASE!D30/100)</f>
        <v>-9.2690677966101642E-2</v>
      </c>
      <c r="AF33" s="65">
        <f>[3]BASE!I30</f>
        <v>0.97397769516728627</v>
      </c>
      <c r="AG33" s="76">
        <f>IFERROR(AF33-[3]BASE!J30,"-")</f>
        <v>0.1145527750394908</v>
      </c>
      <c r="AH33" s="64">
        <f>[3]BASE!$M30</f>
        <v>0.36900369003690037</v>
      </c>
      <c r="AI33" s="124">
        <f>IFERROR(100*(AH33-[3]BASE!P30),"-")</f>
        <v>1.6978767918520321</v>
      </c>
      <c r="AJ33" s="125"/>
      <c r="AK33" s="258">
        <v>0.25</v>
      </c>
      <c r="AL33" s="255"/>
    </row>
    <row r="34" spans="1:38" s="2" customFormat="1" ht="40.5" customHeight="1" x14ac:dyDescent="0.4">
      <c r="A34" s="14"/>
      <c r="B34" s="31" t="s">
        <v>29</v>
      </c>
      <c r="C34" s="82">
        <f>[3]BASE!Y31</f>
        <v>1781</v>
      </c>
      <c r="D34" s="107">
        <f>[3]BASE!AP31</f>
        <v>81</v>
      </c>
      <c r="E34" s="107">
        <f>[3]BASE!BI31</f>
        <v>392</v>
      </c>
      <c r="F34" s="108">
        <f>[3]BASE!BL31</f>
        <v>392</v>
      </c>
      <c r="G34" s="115">
        <f>[3]BASE!BK31</f>
        <v>0.2066326530612245</v>
      </c>
      <c r="H34" s="71">
        <f>(G34-[3]BASE!AS31/[3]BASE!BJ31)*100</f>
        <v>-0.51020408163265363</v>
      </c>
      <c r="I34" s="126">
        <f>[3]BASE!BN31</f>
        <v>0.2066326530612245</v>
      </c>
      <c r="J34" s="71">
        <f>(I34-[3]BASE!AS31/[3]BASE!BM31)*100</f>
        <v>-0.51020408163265363</v>
      </c>
      <c r="K34" s="112">
        <f>[3]BASE!AQ31</f>
        <v>4</v>
      </c>
      <c r="L34" s="113">
        <f>[3]BASE!BO31</f>
        <v>53</v>
      </c>
      <c r="M34" s="114">
        <f>[3]BASE!BR31</f>
        <v>53</v>
      </c>
      <c r="N34" s="115">
        <f>[3]BASE!BQ31</f>
        <v>7.5471698113207544E-2</v>
      </c>
      <c r="O34" s="71">
        <f>(N34-[3]BASE!AT31/[3]BASE!BP31)*100</f>
        <v>0</v>
      </c>
      <c r="P34" s="115">
        <f>[3]BASE!BT31</f>
        <v>7.5471698113207544E-2</v>
      </c>
      <c r="Q34" s="71">
        <f>(P34-[3]BASE!AT31/[3]BASE!BS31)*100</f>
        <v>0</v>
      </c>
      <c r="R34" s="127">
        <f>100*([3]BASE!AO31/C34)</f>
        <v>4.6041549691184729</v>
      </c>
      <c r="S34" s="71">
        <f>R34-100*([3]BASE!AR31/[3]BASE!D31)</f>
        <v>-0.39303761931499093</v>
      </c>
      <c r="T34" s="52"/>
      <c r="U34" s="117" t="s">
        <v>29</v>
      </c>
      <c r="V34" s="82">
        <f>[3]BASE!Y31</f>
        <v>1781</v>
      </c>
      <c r="W34" s="108">
        <f>[3]BASE!AC31</f>
        <v>40</v>
      </c>
      <c r="X34" s="128">
        <f>W34-[3]BASE!AE31</f>
        <v>2</v>
      </c>
      <c r="Y34" s="108">
        <f>[3]BASE!Z31</f>
        <v>962</v>
      </c>
      <c r="Z34" s="129">
        <f>Y34-[3]BASE!AA31</f>
        <v>-251</v>
      </c>
      <c r="AA34" s="54">
        <f>[3]BASE!AD31</f>
        <v>4.1580041580041582E-2</v>
      </c>
      <c r="AB34" s="74">
        <f>([3]BASE!AD31-[3]BASE!AF31)*100</f>
        <v>1.0252753863635979</v>
      </c>
      <c r="AC34" s="87"/>
      <c r="AD34" s="56">
        <f>[3]BASE!F31</f>
        <v>2.1897810218978102</v>
      </c>
      <c r="AE34" s="74">
        <f>AD34-[3]BASE!G31/([3]BASE!D31/100)</f>
        <v>5.6148231330713116E-2</v>
      </c>
      <c r="AF34" s="55">
        <f>[3]BASE!I31</f>
        <v>1.0263157894736843</v>
      </c>
      <c r="AG34" s="76">
        <f>IFERROR(AF34-[3]BASE!J31,"-")</f>
        <v>0.23464912280701766</v>
      </c>
      <c r="AH34" s="64">
        <f>[3]BASE!$M31</f>
        <v>0.33333333333333331</v>
      </c>
      <c r="AI34" s="81">
        <f>IFERROR(100*(AH34-[3]BASE!P31),"-")</f>
        <v>17.777777777777775</v>
      </c>
      <c r="AJ34" s="46"/>
      <c r="AK34" s="254" t="s">
        <v>126</v>
      </c>
      <c r="AL34" s="255"/>
    </row>
    <row r="35" spans="1:38" s="2" customFormat="1" ht="41.1" customHeight="1" x14ac:dyDescent="0.4">
      <c r="A35" s="14"/>
      <c r="B35" s="18" t="s">
        <v>30</v>
      </c>
      <c r="C35" s="83">
        <f>[3]BASE!Y32</f>
        <v>1414</v>
      </c>
      <c r="D35" s="107">
        <f>[3]BASE!AP32</f>
        <v>83</v>
      </c>
      <c r="E35" s="107">
        <f>[3]BASE!BI32</f>
        <v>351</v>
      </c>
      <c r="F35" s="108">
        <f>[3]BASE!BL32</f>
        <v>351</v>
      </c>
      <c r="G35" s="109">
        <f>[3]BASE!BK32</f>
        <v>0.23646723646723647</v>
      </c>
      <c r="H35" s="71">
        <f>(G35-[3]BASE!AS32/[3]BASE!BJ32)*100</f>
        <v>-6.8376068376068382</v>
      </c>
      <c r="I35" s="111">
        <f>[3]BASE!BN32</f>
        <v>0.23646723646723647</v>
      </c>
      <c r="J35" s="71">
        <f>(I35-[3]BASE!AS32/[3]BASE!BM32)*100</f>
        <v>-6.8376068376068382</v>
      </c>
      <c r="K35" s="112">
        <f>[3]BASE!AQ32</f>
        <v>9</v>
      </c>
      <c r="L35" s="113">
        <f>[3]BASE!BO32</f>
        <v>49</v>
      </c>
      <c r="M35" s="114">
        <f>[3]BASE!BR32</f>
        <v>62</v>
      </c>
      <c r="N35" s="115">
        <f>[3]BASE!BQ32</f>
        <v>0.18367346938775511</v>
      </c>
      <c r="O35" s="71">
        <f>(N35-[3]BASE!AT32/[3]BASE!BP32)*100</f>
        <v>4.0816326530612264</v>
      </c>
      <c r="P35" s="115">
        <f>[3]BASE!BT32</f>
        <v>0.14516129032258066</v>
      </c>
      <c r="Q35" s="71">
        <f>(P35-[3]BASE!AT32/[3]BASE!BS32)*100</f>
        <v>3.2258064516129044</v>
      </c>
      <c r="R35" s="116">
        <f>100*([3]BASE!AO32/C35)</f>
        <v>9.618104667609618</v>
      </c>
      <c r="S35" s="71">
        <f>R35-100*([3]BASE!AR32/[3]BASE!D32)</f>
        <v>-2.616690240452618</v>
      </c>
      <c r="T35" s="52"/>
      <c r="U35" s="120" t="s">
        <v>30</v>
      </c>
      <c r="V35" s="82">
        <f>[3]BASE!Y32</f>
        <v>1414</v>
      </c>
      <c r="W35" s="108">
        <f>[3]BASE!AC32</f>
        <v>84</v>
      </c>
      <c r="X35" s="118">
        <f>W35-[3]BASE!AE32</f>
        <v>-8</v>
      </c>
      <c r="Y35" s="108">
        <f>[3]BASE!Z32</f>
        <v>1401</v>
      </c>
      <c r="Z35" s="119">
        <f>Y35-[3]BASE!AA32</f>
        <v>-426</v>
      </c>
      <c r="AA35" s="54">
        <f>[3]BASE!AD32</f>
        <v>5.9957173447537475E-2</v>
      </c>
      <c r="AB35" s="71">
        <f>([3]BASE!AD32-[3]BASE!AF32)*100</f>
        <v>0.96013989538319477</v>
      </c>
      <c r="AC35" s="87"/>
      <c r="AD35" s="121">
        <f>[3]BASE!F32</f>
        <v>3.4653465346534653</v>
      </c>
      <c r="AE35" s="74">
        <f>AD35-[3]BASE!G32/([3]BASE!D32/100)</f>
        <v>-3.677510608203677</v>
      </c>
      <c r="AF35" s="65">
        <f>[3]BASE!I32</f>
        <v>0.48514851485148514</v>
      </c>
      <c r="AG35" s="76">
        <f>IFERROR(AF35-[3]BASE!J32,"-")</f>
        <v>-0.61267757210503659</v>
      </c>
      <c r="AH35" s="64">
        <f>[3]BASE!$M32</f>
        <v>0.20618556701030927</v>
      </c>
      <c r="AI35" s="79">
        <f>IFERROR(100*(AH35-[3]BASE!P32),"-")</f>
        <v>-2.7856986181180101</v>
      </c>
      <c r="AJ35" s="46"/>
      <c r="AK35" s="254" t="s">
        <v>126</v>
      </c>
      <c r="AL35" s="255"/>
    </row>
    <row r="36" spans="1:38" s="2" customFormat="1" ht="41.1" customHeight="1" x14ac:dyDescent="0.4">
      <c r="A36" s="13"/>
      <c r="B36" s="18" t="s">
        <v>6</v>
      </c>
      <c r="C36" s="83">
        <f>[3]BASE!Y33</f>
        <v>2583</v>
      </c>
      <c r="D36" s="107">
        <f>[3]BASE!AP33</f>
        <v>46</v>
      </c>
      <c r="E36" s="107">
        <f>[3]BASE!BI33</f>
        <v>453</v>
      </c>
      <c r="F36" s="108">
        <f>[3]BASE!BL33</f>
        <v>453</v>
      </c>
      <c r="G36" s="109">
        <f>[3]BASE!BK33</f>
        <v>0.10154525386313466</v>
      </c>
      <c r="H36" s="71">
        <f>(G36-[3]BASE!AS33/[3]BASE!BJ33)*100</f>
        <v>5.8371540159619928E-2</v>
      </c>
      <c r="I36" s="111">
        <f>[3]BASE!BN33</f>
        <v>0.10154525386313466</v>
      </c>
      <c r="J36" s="71">
        <f>(I36-[3]BASE!AS33/[3]BASE!BM33)*100</f>
        <v>5.8371540159619928E-2</v>
      </c>
      <c r="K36" s="112">
        <f>[3]BASE!AQ33</f>
        <v>6</v>
      </c>
      <c r="L36" s="113">
        <f>[3]BASE!BO33</f>
        <v>86</v>
      </c>
      <c r="M36" s="114">
        <f>[3]BASE!BR33</f>
        <v>86</v>
      </c>
      <c r="N36" s="115">
        <f>[3]BASE!BQ33</f>
        <v>6.9767441860465115E-2</v>
      </c>
      <c r="O36" s="71">
        <f>(N36-[3]BASE!AT33/[3]BASE!BP33)*100</f>
        <v>-3.4883720930232567</v>
      </c>
      <c r="P36" s="115">
        <f>[3]BASE!BT33</f>
        <v>6.9767441860465115E-2</v>
      </c>
      <c r="Q36" s="71">
        <f>(P36-[3]BASE!AT33/[3]BASE!BS33)*100</f>
        <v>-3.4883720930232567</v>
      </c>
      <c r="R36" s="116">
        <f>100*([3]BASE!AO33/C36)</f>
        <v>3.9876113046844757</v>
      </c>
      <c r="S36" s="71">
        <f>R36-100*([3]BASE!AR33/[3]BASE!D33)</f>
        <v>-2.0518776616337591</v>
      </c>
      <c r="T36" s="52"/>
      <c r="U36" s="120" t="s">
        <v>6</v>
      </c>
      <c r="V36" s="82">
        <f>[3]BASE!Y33</f>
        <v>2583</v>
      </c>
      <c r="W36" s="108">
        <f>[3]BASE!AC33</f>
        <v>89</v>
      </c>
      <c r="X36" s="118">
        <f>W36-[3]BASE!AE33</f>
        <v>45</v>
      </c>
      <c r="Y36" s="108">
        <f>[3]BASE!Z33</f>
        <v>4842</v>
      </c>
      <c r="Z36" s="119">
        <f>Y36-[3]BASE!AA33</f>
        <v>-894</v>
      </c>
      <c r="AA36" s="54">
        <f>[3]BASE!AD33</f>
        <v>1.8380834365964476E-2</v>
      </c>
      <c r="AB36" s="74">
        <f>([3]BASE!AD33-[3]BASE!AF33)*100</f>
        <v>1.07099835988794</v>
      </c>
      <c r="AC36" s="87"/>
      <c r="AD36" s="121">
        <f>[3]BASE!F33</f>
        <v>2.4390243902439024</v>
      </c>
      <c r="AE36" s="74">
        <f>AD36-[3]BASE!G33/([3]BASE!D33/100)</f>
        <v>-1.2001548586914446</v>
      </c>
      <c r="AF36" s="65">
        <f>[3]BASE!I33</f>
        <v>0.67021276595744683</v>
      </c>
      <c r="AG36" s="76">
        <f>IFERROR(AF36-[3]BASE!J33,"-")</f>
        <v>-2.0944931163954941</v>
      </c>
      <c r="AH36" s="64">
        <f>[3]BASE!$M33</f>
        <v>0.35106382978723405</v>
      </c>
      <c r="AI36" s="79">
        <f>IFERROR(100*(AH36-[3]BASE!P33),"-")</f>
        <v>-24.893617021276594</v>
      </c>
      <c r="AJ36" s="46"/>
      <c r="AK36" s="256">
        <v>1.29</v>
      </c>
      <c r="AL36" s="255"/>
    </row>
    <row r="37" spans="1:38" s="2" customFormat="1" ht="41.1" customHeight="1" x14ac:dyDescent="0.4">
      <c r="A37" s="14"/>
      <c r="B37" s="18" t="s">
        <v>4</v>
      </c>
      <c r="C37" s="83">
        <f>[3]BASE!Y34</f>
        <v>8809</v>
      </c>
      <c r="D37" s="107">
        <f>[3]BASE!AP34</f>
        <v>496</v>
      </c>
      <c r="E37" s="107">
        <f>[3]BASE!BI34</f>
        <v>1989</v>
      </c>
      <c r="F37" s="108">
        <f>[3]BASE!BL34</f>
        <v>2021</v>
      </c>
      <c r="G37" s="109">
        <f>[3]BASE!BK34</f>
        <v>0.24937154348919055</v>
      </c>
      <c r="H37" s="71">
        <f>(G37-[3]BASE!AS34/[3]BASE!BJ34)*100</f>
        <v>2.3108917226564274</v>
      </c>
      <c r="I37" s="111">
        <f>[3]BASE!BN34</f>
        <v>0.24542305789213262</v>
      </c>
      <c r="J37" s="71">
        <f>(I37-[3]BASE!AS34/[3]BASE!BM34)*100</f>
        <v>2.3750618505690269</v>
      </c>
      <c r="K37" s="112">
        <f>[3]BASE!AQ34</f>
        <v>100</v>
      </c>
      <c r="L37" s="113">
        <f>[3]BASE!BO34</f>
        <v>460</v>
      </c>
      <c r="M37" s="114">
        <f>[3]BASE!BR34</f>
        <v>460</v>
      </c>
      <c r="N37" s="115">
        <f>[3]BASE!BQ34</f>
        <v>0.21739130434782608</v>
      </c>
      <c r="O37" s="71">
        <f>(N37-[3]BASE!AT34/[3]BASE!BP34)*100</f>
        <v>-4.0365258897997327</v>
      </c>
      <c r="P37" s="115">
        <f>[3]BASE!BT34</f>
        <v>0.21739130434782608</v>
      </c>
      <c r="Q37" s="71">
        <f>(P37-[3]BASE!AT34/[3]BASE!BS34)*100</f>
        <v>-4.0365258897997327</v>
      </c>
      <c r="R37" s="116">
        <f>100*([3]BASE!AO34/C37)</f>
        <v>11.545010784425019</v>
      </c>
      <c r="S37" s="71">
        <f>R37-100*([3]BASE!AR34/[3]BASE!D34)</f>
        <v>1.2146668180270161</v>
      </c>
      <c r="T37" s="52"/>
      <c r="U37" s="120" t="s">
        <v>4</v>
      </c>
      <c r="V37" s="82">
        <f>[3]BASE!Y34</f>
        <v>8809</v>
      </c>
      <c r="W37" s="108">
        <f>[3]BASE!AC34</f>
        <v>636</v>
      </c>
      <c r="X37" s="118">
        <f>W37-[3]BASE!AE34</f>
        <v>88</v>
      </c>
      <c r="Y37" s="108">
        <f>[3]BASE!Z34</f>
        <v>34057</v>
      </c>
      <c r="Z37" s="119">
        <f>Y37-[3]BASE!AA34</f>
        <v>4597</v>
      </c>
      <c r="AA37" s="54">
        <f>[3]BASE!AD34</f>
        <v>1.8674574977244032E-2</v>
      </c>
      <c r="AB37" s="74">
        <f>([3]BASE!AD34-[3]BASE!AF34)*100</f>
        <v>7.3081426666978672E-3</v>
      </c>
      <c r="AC37" s="87"/>
      <c r="AD37" s="121">
        <f>[3]BASE!F34</f>
        <v>8.6729481212396404</v>
      </c>
      <c r="AE37" s="74">
        <f>AD37-[3]BASE!G34/([3]BASE!D34/100)</f>
        <v>2.4860937677375405</v>
      </c>
      <c r="AF37" s="65">
        <f>[3]BASE!I34</f>
        <v>1.4018348623853212</v>
      </c>
      <c r="AG37" s="76">
        <f>IFERROR(AF37-[3]BASE!J34,"-")</f>
        <v>0.34563331199772418</v>
      </c>
      <c r="AH37" s="64">
        <f>[3]BASE!$M34</f>
        <v>0.49828178694158076</v>
      </c>
      <c r="AI37" s="79">
        <f>IFERROR(100*(AH37-[3]BASE!P34),"-")</f>
        <v>-5.9223086352766181</v>
      </c>
      <c r="AJ37" s="46"/>
      <c r="AK37" s="256">
        <v>0.3</v>
      </c>
      <c r="AL37" s="255"/>
    </row>
    <row r="38" spans="1:38" s="2" customFormat="1" ht="41.1" customHeight="1" x14ac:dyDescent="0.4">
      <c r="A38" s="14"/>
      <c r="B38" s="18" t="s">
        <v>5</v>
      </c>
      <c r="C38" s="83">
        <f>[3]BASE!Y35</f>
        <v>5466</v>
      </c>
      <c r="D38" s="107">
        <f>[3]BASE!AP35</f>
        <v>295</v>
      </c>
      <c r="E38" s="107">
        <f>[3]BASE!BI35</f>
        <v>839</v>
      </c>
      <c r="F38" s="108">
        <f>[3]BASE!BL35</f>
        <v>839</v>
      </c>
      <c r="G38" s="109">
        <f>[3]BASE!BK35</f>
        <v>0.35160905840286055</v>
      </c>
      <c r="H38" s="71">
        <f>(G38-[3]BASE!AS35/[3]BASE!BJ35)*100</f>
        <v>11.203814064362335</v>
      </c>
      <c r="I38" s="111">
        <f>[3]BASE!BN35</f>
        <v>0.35160905840286055</v>
      </c>
      <c r="J38" s="71">
        <f>(I38-[3]BASE!AS35/[3]BASE!BM35)*100</f>
        <v>11.203814064362335</v>
      </c>
      <c r="K38" s="112">
        <f>[3]BASE!AQ35</f>
        <v>43</v>
      </c>
      <c r="L38" s="113">
        <f>[3]BASE!BO35</f>
        <v>116</v>
      </c>
      <c r="M38" s="114">
        <f>[3]BASE!BR35</f>
        <v>120</v>
      </c>
      <c r="N38" s="115">
        <f>[3]BASE!BQ35</f>
        <v>0.37068965517241381</v>
      </c>
      <c r="O38" s="71">
        <f>(N38-[3]BASE!AT35/[3]BASE!BP35)*100</f>
        <v>7.758620689655177</v>
      </c>
      <c r="P38" s="115">
        <f>[3]BASE!BT35</f>
        <v>0.35833333333333334</v>
      </c>
      <c r="Q38" s="71">
        <f>(P38-[3]BASE!AT35/[3]BASE!BS35)*100</f>
        <v>7.5000000000000009</v>
      </c>
      <c r="R38" s="116">
        <f>100*([3]BASE!AO35/C38)</f>
        <v>9.7328942553969995</v>
      </c>
      <c r="S38" s="71">
        <f>R38-100*([3]BASE!AR35/[3]BASE!D35)</f>
        <v>3.3479692645444565</v>
      </c>
      <c r="T38" s="52"/>
      <c r="U38" s="120" t="s">
        <v>5</v>
      </c>
      <c r="V38" s="82">
        <f>[3]BASE!Y35</f>
        <v>5466</v>
      </c>
      <c r="W38" s="108">
        <f>[3]BASE!AC35</f>
        <v>290</v>
      </c>
      <c r="X38" s="118">
        <f>W38-[3]BASE!AE35</f>
        <v>72</v>
      </c>
      <c r="Y38" s="108">
        <f>[3]BASE!Z35</f>
        <v>9769</v>
      </c>
      <c r="Z38" s="119">
        <f>Y38-[3]BASE!AA35</f>
        <v>163</v>
      </c>
      <c r="AA38" s="54">
        <f>[3]BASE!AD35</f>
        <v>2.9685740608045859E-2</v>
      </c>
      <c r="AB38" s="74">
        <f>([3]BASE!AD35-[3]BASE!AF35)*100</f>
        <v>0.69915911181437151</v>
      </c>
      <c r="AC38" s="87"/>
      <c r="AD38" s="121">
        <f>[3]BASE!F35</f>
        <v>7.3545554335894625</v>
      </c>
      <c r="AE38" s="74">
        <f>AD38-[3]BASE!G35/([3]BASE!D35/100)</f>
        <v>2.9454811562385661</v>
      </c>
      <c r="AF38" s="65">
        <f>[3]BASE!I35</f>
        <v>1.6680497925311204</v>
      </c>
      <c r="AG38" s="76">
        <f>IFERROR(AF38-[3]BASE!J35,"-")</f>
        <v>0.4446995387240138</v>
      </c>
      <c r="AH38" s="64">
        <f>[3]BASE!$M35</f>
        <v>0.42913385826771655</v>
      </c>
      <c r="AI38" s="79">
        <f>IFERROR(100*(AH38-[3]BASE!P35),"-")</f>
        <v>0.80812266887692052</v>
      </c>
      <c r="AJ38" s="46"/>
      <c r="AK38" s="256">
        <v>2.4</v>
      </c>
      <c r="AL38" s="255"/>
    </row>
    <row r="39" spans="1:38" s="2" customFormat="1" ht="41.1" customHeight="1" x14ac:dyDescent="0.4">
      <c r="A39" s="13"/>
      <c r="B39" s="18" t="s">
        <v>11</v>
      </c>
      <c r="C39" s="83">
        <f>[3]BASE!Y36</f>
        <v>1330</v>
      </c>
      <c r="D39" s="107">
        <f>[3]BASE!AP36</f>
        <v>50</v>
      </c>
      <c r="E39" s="107">
        <f>[3]BASE!BI36</f>
        <v>372</v>
      </c>
      <c r="F39" s="108">
        <f>[3]BASE!BL36</f>
        <v>372</v>
      </c>
      <c r="G39" s="109">
        <f>[3]BASE!BK36</f>
        <v>0.13440860215053763</v>
      </c>
      <c r="H39" s="71">
        <f>(G39-[3]BASE!AS36/[3]BASE!BJ36)*100</f>
        <v>3.2258064516129017</v>
      </c>
      <c r="I39" s="111">
        <f>[3]BASE!BN36</f>
        <v>0.13440860215053763</v>
      </c>
      <c r="J39" s="71">
        <f>(I39-[3]BASE!AS36/[3]BASE!BM36)*100</f>
        <v>3.2258064516129017</v>
      </c>
      <c r="K39" s="112">
        <f>[3]BASE!AQ36</f>
        <v>5</v>
      </c>
      <c r="L39" s="113">
        <f>[3]BASE!BO36</f>
        <v>30</v>
      </c>
      <c r="M39" s="114">
        <f>[3]BASE!BR36</f>
        <v>30</v>
      </c>
      <c r="N39" s="115">
        <f>[3]BASE!BQ36</f>
        <v>0.16666666666666666</v>
      </c>
      <c r="O39" s="71">
        <f>(N39-[3]BASE!AT36/[3]BASE!BP36)*100</f>
        <v>-10</v>
      </c>
      <c r="P39" s="115">
        <f>[3]BASE!BT36</f>
        <v>0.16666666666666666</v>
      </c>
      <c r="Q39" s="71">
        <f>(P39-[3]BASE!AT36/[3]BASE!BS36)*100</f>
        <v>-10</v>
      </c>
      <c r="R39" s="116">
        <f>100*([3]BASE!AO36/C39)</f>
        <v>6.1654135338345863</v>
      </c>
      <c r="S39" s="71">
        <f>R39-100*([3]BASE!AR36/[3]BASE!D36)</f>
        <v>0.30075187969924766</v>
      </c>
      <c r="T39" s="52"/>
      <c r="U39" s="120" t="s">
        <v>11</v>
      </c>
      <c r="V39" s="82">
        <f>[3]BASE!Y36</f>
        <v>1330</v>
      </c>
      <c r="W39" s="108">
        <f>[3]BASE!AC36</f>
        <v>49</v>
      </c>
      <c r="X39" s="118">
        <f>W39-[3]BASE!AE36</f>
        <v>5</v>
      </c>
      <c r="Y39" s="108">
        <f>[3]BASE!Z36</f>
        <v>2752</v>
      </c>
      <c r="Z39" s="119">
        <f>Y39-[3]BASE!AA36</f>
        <v>826</v>
      </c>
      <c r="AA39" s="54">
        <f>[3]BASE!AD36</f>
        <v>1.7805232558139535E-2</v>
      </c>
      <c r="AB39" s="74">
        <f>([3]BASE!AD36-[3]BASE!AF36)*100</f>
        <v>-0.50400426235842444</v>
      </c>
      <c r="AC39" s="87"/>
      <c r="AD39" s="121">
        <f>[3]BASE!F36</f>
        <v>4.2105263157894735</v>
      </c>
      <c r="AE39" s="74">
        <f>AD39-[3]BASE!G36/([3]BASE!D36/100)</f>
        <v>0.22556390977443597</v>
      </c>
      <c r="AF39" s="65">
        <f>[3]BASE!I36</f>
        <v>1.0566037735849056</v>
      </c>
      <c r="AG39" s="76">
        <f>IFERROR(AF39-[3]BASE!J36,"-")</f>
        <v>-0.90635918937805737</v>
      </c>
      <c r="AH39" s="64">
        <f>[3]BASE!$M36</f>
        <v>0.38181818181818183</v>
      </c>
      <c r="AI39" s="79">
        <f>IFERROR(100*(AH39-[3]BASE!P36),"-")</f>
        <v>-10.389610389610388</v>
      </c>
      <c r="AJ39" s="46"/>
      <c r="AK39" s="254">
        <v>-0.38</v>
      </c>
      <c r="AL39" s="255"/>
    </row>
    <row r="40" spans="1:38" s="2" customFormat="1" ht="41.1" customHeight="1" x14ac:dyDescent="0.4">
      <c r="A40" s="14"/>
      <c r="B40" s="18" t="s">
        <v>12</v>
      </c>
      <c r="C40" s="83">
        <f>[3]BASE!Y37</f>
        <v>925</v>
      </c>
      <c r="D40" s="107">
        <f>[3]BASE!AP37</f>
        <v>17</v>
      </c>
      <c r="E40" s="107">
        <f>[3]BASE!BI37</f>
        <v>400</v>
      </c>
      <c r="F40" s="108">
        <f>[3]BASE!BL37</f>
        <v>400</v>
      </c>
      <c r="G40" s="109">
        <f>[3]BASE!BK37</f>
        <v>4.2500000000000003E-2</v>
      </c>
      <c r="H40" s="71">
        <f>(G40-[3]BASE!AS37/[3]BASE!BJ37)*100</f>
        <v>2.5</v>
      </c>
      <c r="I40" s="111">
        <f>[3]BASE!BN37</f>
        <v>4.2500000000000003E-2</v>
      </c>
      <c r="J40" s="71">
        <f>(I40-[3]BASE!AS37/[3]BASE!BM37)*100</f>
        <v>2.5</v>
      </c>
      <c r="K40" s="112">
        <f>[3]BASE!AQ37</f>
        <v>0</v>
      </c>
      <c r="L40" s="113">
        <f>[3]BASE!BO37</f>
        <v>40</v>
      </c>
      <c r="M40" s="114">
        <f>[3]BASE!BR37</f>
        <v>40</v>
      </c>
      <c r="N40" s="115">
        <f>[3]BASE!BQ37</f>
        <v>0</v>
      </c>
      <c r="O40" s="71">
        <f>(N40-[3]BASE!AT37/[3]BASE!BP37)*100</f>
        <v>0</v>
      </c>
      <c r="P40" s="115">
        <f>[3]BASE!BT37</f>
        <v>0</v>
      </c>
      <c r="Q40" s="71">
        <f>(P40-[3]BASE!AT37/[3]BASE!BS37)*100</f>
        <v>0</v>
      </c>
      <c r="R40" s="116">
        <f>100*([3]BASE!AO37/C40)</f>
        <v>1.8378378378378377</v>
      </c>
      <c r="S40" s="71">
        <f>R40-100*([3]BASE!AR37/[3]BASE!D37)</f>
        <v>1.0810810810810809</v>
      </c>
      <c r="T40" s="52"/>
      <c r="U40" s="120" t="s">
        <v>12</v>
      </c>
      <c r="V40" s="82">
        <f>[3]BASE!Y37</f>
        <v>925</v>
      </c>
      <c r="W40" s="108">
        <f>[3]BASE!AC37</f>
        <v>11</v>
      </c>
      <c r="X40" s="118">
        <f>W40-[3]BASE!AE37</f>
        <v>7</v>
      </c>
      <c r="Y40" s="108">
        <f>[3]BASE!Z37</f>
        <v>1038</v>
      </c>
      <c r="Z40" s="119">
        <f>Y40-[3]BASE!AA37</f>
        <v>12</v>
      </c>
      <c r="AA40" s="54">
        <f>[3]BASE!AD37</f>
        <v>1.0597302504816955E-2</v>
      </c>
      <c r="AB40" s="74">
        <f>([3]BASE!AD37-[3]BASE!AF37)*100</f>
        <v>0.66986670272341087</v>
      </c>
      <c r="AC40" s="87"/>
      <c r="AD40" s="121">
        <f>[3]BASE!F37</f>
        <v>1.9459459459459461</v>
      </c>
      <c r="AE40" s="74">
        <f>AD40-[3]BASE!G37/([3]BASE!D37/100)</f>
        <v>1.4054054054054055</v>
      </c>
      <c r="AF40" s="65">
        <f>[3]BASE!I37</f>
        <v>3.6</v>
      </c>
      <c r="AG40" s="76">
        <f>IFERROR(AF40-[3]BASE!J37,"-")</f>
        <v>2.6</v>
      </c>
      <c r="AH40" s="64">
        <f>[3]BASE!$M37</f>
        <v>0.4</v>
      </c>
      <c r="AI40" s="79">
        <f>IFERROR(100*(AH40-[3]BASE!P37),"-")</f>
        <v>40</v>
      </c>
      <c r="AJ40" s="46"/>
      <c r="AK40" s="254">
        <v>-0.75</v>
      </c>
      <c r="AL40" s="255"/>
    </row>
    <row r="41" spans="1:38" s="2" customFormat="1" ht="41.1" customHeight="1" x14ac:dyDescent="0.4">
      <c r="A41" s="14"/>
      <c r="B41" s="18" t="s">
        <v>31</v>
      </c>
      <c r="C41" s="83">
        <f>[3]BASE!Y38</f>
        <v>556</v>
      </c>
      <c r="D41" s="107">
        <f>[3]BASE!AP38</f>
        <v>1</v>
      </c>
      <c r="E41" s="107">
        <f>[3]BASE!BI38</f>
        <v>313</v>
      </c>
      <c r="F41" s="108">
        <f>[3]BASE!BL38</f>
        <v>313</v>
      </c>
      <c r="G41" s="109">
        <f>[3]BASE!BK38</f>
        <v>3.1948881789137379E-3</v>
      </c>
      <c r="H41" s="71">
        <f>(G41-[3]BASE!AS38/[3]BASE!BJ38)*100</f>
        <v>0</v>
      </c>
      <c r="I41" s="111">
        <f>[3]BASE!BN38</f>
        <v>3.1948881789137379E-3</v>
      </c>
      <c r="J41" s="71">
        <f>(I41-[3]BASE!AS38/[3]BASE!BM38)*100</f>
        <v>0</v>
      </c>
      <c r="K41" s="112">
        <f>[3]BASE!AQ38</f>
        <v>0</v>
      </c>
      <c r="L41" s="113">
        <f>[3]BASE!BO38</f>
        <v>47</v>
      </c>
      <c r="M41" s="114">
        <f>[3]BASE!BR38</f>
        <v>47</v>
      </c>
      <c r="N41" s="115">
        <f>[3]BASE!BQ38</f>
        <v>0</v>
      </c>
      <c r="O41" s="71">
        <f>(N41-[3]BASE!AT38/[3]BASE!BP38)*100</f>
        <v>0</v>
      </c>
      <c r="P41" s="115">
        <f>[3]BASE!BT38</f>
        <v>0</v>
      </c>
      <c r="Q41" s="71">
        <f>(P41-[3]BASE!AT38/[3]BASE!BS38)*100</f>
        <v>0</v>
      </c>
      <c r="R41" s="116">
        <f>100*([3]BASE!AO38/C41)</f>
        <v>0.17985611510791369</v>
      </c>
      <c r="S41" s="71">
        <f>R41-100*([3]BASE!AR38/[3]BASE!D38)</f>
        <v>0</v>
      </c>
      <c r="T41" s="52"/>
      <c r="U41" s="120" t="s">
        <v>31</v>
      </c>
      <c r="V41" s="82">
        <f>[3]BASE!Y38</f>
        <v>556</v>
      </c>
      <c r="W41" s="108">
        <f>[3]BASE!AC38</f>
        <v>0</v>
      </c>
      <c r="X41" s="118">
        <f>W41-[3]BASE!AE38</f>
        <v>0</v>
      </c>
      <c r="Y41" s="108">
        <f>[3]BASE!Z38</f>
        <v>745</v>
      </c>
      <c r="Z41" s="119">
        <f>Y41-[3]BASE!AA38</f>
        <v>-323</v>
      </c>
      <c r="AA41" s="54">
        <f>[3]BASE!AD38</f>
        <v>0</v>
      </c>
      <c r="AB41" s="74">
        <f>([3]BASE!AD38-[3]BASE!AF38)*100</f>
        <v>0</v>
      </c>
      <c r="AC41" s="87"/>
      <c r="AD41" s="121">
        <f>[3]BASE!F38</f>
        <v>0</v>
      </c>
      <c r="AE41" s="74">
        <f>AD41-[3]BASE!G38/([3]BASE!D38/100)</f>
        <v>0</v>
      </c>
      <c r="AF41" s="65" t="str">
        <f>[3]BASE!I38</f>
        <v>-</v>
      </c>
      <c r="AG41" s="76" t="str">
        <f>IFERROR(AF41-[3]BASE!J38,"-")</f>
        <v>-</v>
      </c>
      <c r="AH41" s="64" t="str">
        <f>[3]BASE!$M38</f>
        <v>-</v>
      </c>
      <c r="AI41" s="79" t="str">
        <f>IFERROR(100*(AH41-[3]BASE!P38),"-")</f>
        <v>-</v>
      </c>
      <c r="AJ41" s="46"/>
      <c r="AK41" s="254" t="s">
        <v>126</v>
      </c>
      <c r="AL41" s="255"/>
    </row>
    <row r="42" spans="1:38" s="2" customFormat="1" ht="41.1" customHeight="1" x14ac:dyDescent="0.4">
      <c r="A42" s="13"/>
      <c r="B42" s="18" t="s">
        <v>32</v>
      </c>
      <c r="C42" s="83">
        <f>[3]BASE!Y39</f>
        <v>674</v>
      </c>
      <c r="D42" s="107">
        <f>[3]BASE!AP39</f>
        <v>1</v>
      </c>
      <c r="E42" s="107">
        <f>[3]BASE!BI39</f>
        <v>253</v>
      </c>
      <c r="F42" s="108">
        <f>[3]BASE!BL39</f>
        <v>253</v>
      </c>
      <c r="G42" s="109">
        <f>[3]BASE!BK39</f>
        <v>3.952569169960474E-3</v>
      </c>
      <c r="H42" s="71">
        <f>(G42-[3]BASE!AS39/[3]BASE!BJ39)*100</f>
        <v>0</v>
      </c>
      <c r="I42" s="111">
        <f>[3]BASE!BN39</f>
        <v>3.952569169960474E-3</v>
      </c>
      <c r="J42" s="71">
        <f>(I42-[3]BASE!AS39/[3]BASE!BM39)*100</f>
        <v>0</v>
      </c>
      <c r="K42" s="112">
        <f>[3]BASE!AQ39</f>
        <v>0</v>
      </c>
      <c r="L42" s="113">
        <f>[3]BASE!BO39</f>
        <v>25</v>
      </c>
      <c r="M42" s="114">
        <f>[3]BASE!BR39</f>
        <v>25</v>
      </c>
      <c r="N42" s="115">
        <f>[3]BASE!BQ39</f>
        <v>0</v>
      </c>
      <c r="O42" s="71">
        <f>(N42-[3]BASE!AT39/[3]BASE!BP39)*100</f>
        <v>0</v>
      </c>
      <c r="P42" s="115">
        <f>[3]BASE!BT39</f>
        <v>0</v>
      </c>
      <c r="Q42" s="71">
        <f>(P42-[3]BASE!AT39/[3]BASE!BS39)*100</f>
        <v>0</v>
      </c>
      <c r="R42" s="116">
        <f>100*([3]BASE!AO39/C42)</f>
        <v>0.14836795252225521</v>
      </c>
      <c r="S42" s="71">
        <f>R42-100*([3]BASE!AR39/[3]BASE!D39)</f>
        <v>0</v>
      </c>
      <c r="T42" s="52"/>
      <c r="U42" s="120" t="s">
        <v>32</v>
      </c>
      <c r="V42" s="82">
        <f>[3]BASE!Y39</f>
        <v>674</v>
      </c>
      <c r="W42" s="108">
        <f>[3]BASE!AC39</f>
        <v>1</v>
      </c>
      <c r="X42" s="118">
        <f>W42-[3]BASE!AE39</f>
        <v>1</v>
      </c>
      <c r="Y42" s="108">
        <f>[3]BASE!Z39</f>
        <v>354</v>
      </c>
      <c r="Z42" s="119">
        <f>Y42-[3]BASE!AA39</f>
        <v>-24</v>
      </c>
      <c r="AA42" s="54">
        <f>[3]BASE!AD39</f>
        <v>2.8248587570621469E-3</v>
      </c>
      <c r="AB42" s="74">
        <f>([3]BASE!AD39-[3]BASE!AF39)*100</f>
        <v>0.2824858757062147</v>
      </c>
      <c r="AC42" s="87"/>
      <c r="AD42" s="121">
        <f>[3]BASE!F39</f>
        <v>0.14836795252225518</v>
      </c>
      <c r="AE42" s="74">
        <f>AD42-[3]BASE!G39/([3]BASE!D39/100)</f>
        <v>0.14836795252225518</v>
      </c>
      <c r="AF42" s="65" t="str">
        <f>[3]BASE!I39</f>
        <v>-</v>
      </c>
      <c r="AG42" s="76" t="str">
        <f>IFERROR(AF42-[3]BASE!J39,"-")</f>
        <v>-</v>
      </c>
      <c r="AH42" s="64" t="str">
        <f>[3]BASE!$M39</f>
        <v>-</v>
      </c>
      <c r="AI42" s="79" t="str">
        <f>IFERROR(100*(AH42-[3]BASE!P39),"-")</f>
        <v>-</v>
      </c>
      <c r="AJ42" s="46"/>
      <c r="AK42" s="254" t="s">
        <v>126</v>
      </c>
      <c r="AL42" s="255"/>
    </row>
    <row r="43" spans="1:38" s="2" customFormat="1" ht="40.5" customHeight="1" x14ac:dyDescent="0.4">
      <c r="A43" s="14"/>
      <c r="B43" s="18" t="s">
        <v>33</v>
      </c>
      <c r="C43" s="83">
        <f>[3]BASE!Y40</f>
        <v>1890</v>
      </c>
      <c r="D43" s="107">
        <f>[3]BASE!AP40</f>
        <v>54</v>
      </c>
      <c r="E43" s="107">
        <f>[3]BASE!BI40</f>
        <v>406</v>
      </c>
      <c r="F43" s="108">
        <f>[3]BASE!BL40</f>
        <v>406</v>
      </c>
      <c r="G43" s="109">
        <f>[3]BASE!BK40</f>
        <v>0.13300492610837439</v>
      </c>
      <c r="H43" s="71">
        <f>(G43-[3]BASE!AS40/[3]BASE!BJ40)*100</f>
        <v>-2.2167487684729066</v>
      </c>
      <c r="I43" s="111">
        <f>[3]BASE!BN40</f>
        <v>0.13300492610837439</v>
      </c>
      <c r="J43" s="71">
        <f>(I43-[3]BASE!AS40/[3]BASE!BM40)*100</f>
        <v>-2.2167487684729066</v>
      </c>
      <c r="K43" s="112">
        <f>[3]BASE!AQ40</f>
        <v>6</v>
      </c>
      <c r="L43" s="113">
        <f>[3]BASE!BO40</f>
        <v>43</v>
      </c>
      <c r="M43" s="114">
        <f>[3]BASE!BR40</f>
        <v>43</v>
      </c>
      <c r="N43" s="115">
        <f>[3]BASE!BQ40</f>
        <v>0.13953488372093023</v>
      </c>
      <c r="O43" s="71">
        <f>(N43-[3]BASE!AT40/[3]BASE!BP40)*100</f>
        <v>11.627906976744185</v>
      </c>
      <c r="P43" s="115">
        <f>[3]BASE!BT40</f>
        <v>0.13953488372093023</v>
      </c>
      <c r="Q43" s="71">
        <f>(P43-[3]BASE!AT40/[3]BASE!BS40)*100</f>
        <v>11.627906976744185</v>
      </c>
      <c r="R43" s="116">
        <f>100*([3]BASE!AO40/C43)</f>
        <v>4.0211640211640214</v>
      </c>
      <c r="S43" s="71">
        <f>R43-100*([3]BASE!AR40/[3]BASE!D40)</f>
        <v>-5.2910052910053018E-2</v>
      </c>
      <c r="T43" s="52"/>
      <c r="U43" s="120" t="s">
        <v>33</v>
      </c>
      <c r="V43" s="82">
        <f>[3]BASE!Y40</f>
        <v>1890</v>
      </c>
      <c r="W43" s="108">
        <f>[3]BASE!AC40</f>
        <v>56</v>
      </c>
      <c r="X43" s="118">
        <f>W43-[3]BASE!AE40</f>
        <v>17</v>
      </c>
      <c r="Y43" s="108">
        <f>[3]BASE!Z40</f>
        <v>3986</v>
      </c>
      <c r="Z43" s="119">
        <f>Y43-[3]BASE!AA40</f>
        <v>541</v>
      </c>
      <c r="AA43" s="54">
        <f>[3]BASE!AD40</f>
        <v>1.4049172102358254E-2</v>
      </c>
      <c r="AB43" s="74">
        <f>([3]BASE!AD40-[3]BASE!AF40)*100</f>
        <v>0.27284173853771232</v>
      </c>
      <c r="AC43" s="87"/>
      <c r="AD43" s="121">
        <f>[3]BASE!F40</f>
        <v>1.8518518518518521</v>
      </c>
      <c r="AE43" s="74">
        <f>AD43-[3]BASE!G40/([3]BASE!D40/100)</f>
        <v>-1.1640211640211642</v>
      </c>
      <c r="AF43" s="65">
        <f>[3]BASE!I40</f>
        <v>0.61403508771929827</v>
      </c>
      <c r="AG43" s="76">
        <f>IFERROR(AF43-[3]BASE!J40,"-")</f>
        <v>-1.1672149122807016</v>
      </c>
      <c r="AH43" s="64">
        <f>[3]BASE!$M40</f>
        <v>0.21428571428571427</v>
      </c>
      <c r="AI43" s="79">
        <f>IFERROR(100*(AH43-[3]BASE!P40),"-")</f>
        <v>-19.480519480519483</v>
      </c>
      <c r="AJ43" s="46"/>
      <c r="AK43" s="254" t="s">
        <v>125</v>
      </c>
      <c r="AL43" s="255"/>
    </row>
    <row r="44" spans="1:38" s="2" customFormat="1" ht="41.1" customHeight="1" x14ac:dyDescent="0.4">
      <c r="A44" s="14"/>
      <c r="B44" s="18" t="s">
        <v>9</v>
      </c>
      <c r="C44" s="83">
        <f>[3]BASE!Y41</f>
        <v>2804</v>
      </c>
      <c r="D44" s="107">
        <f>[3]BASE!AP41</f>
        <v>32</v>
      </c>
      <c r="E44" s="107">
        <f>[3]BASE!BI41</f>
        <v>485</v>
      </c>
      <c r="F44" s="108">
        <f>[3]BASE!BL41</f>
        <v>500</v>
      </c>
      <c r="G44" s="109">
        <f>[3]BASE!BK41</f>
        <v>6.5979381443298971E-2</v>
      </c>
      <c r="H44" s="71">
        <f>(G44-[3]BASE!AS41/[3]BASE!BJ41)*100</f>
        <v>0.20618556701030993</v>
      </c>
      <c r="I44" s="111">
        <f>[3]BASE!BN41</f>
        <v>6.4000000000000001E-2</v>
      </c>
      <c r="J44" s="71">
        <f>(I44-[3]BASE!AS41/[3]BASE!BM41)*100</f>
        <v>0.20000000000000018</v>
      </c>
      <c r="K44" s="112">
        <f>[3]BASE!AQ41</f>
        <v>4</v>
      </c>
      <c r="L44" s="113">
        <f>[3]BASE!BO41</f>
        <v>48</v>
      </c>
      <c r="M44" s="114">
        <f>[3]BASE!BR41</f>
        <v>70</v>
      </c>
      <c r="N44" s="115">
        <f>[3]BASE!BQ41</f>
        <v>8.3333333333333329E-2</v>
      </c>
      <c r="O44" s="71">
        <f>(N44-[3]BASE!AT41/[3]BASE!BP41)*100</f>
        <v>2.083333333333333</v>
      </c>
      <c r="P44" s="115">
        <f>[3]BASE!BT41</f>
        <v>5.7142857142857141E-2</v>
      </c>
      <c r="Q44" s="71">
        <f>(P44-[3]BASE!AT41/[3]BASE!BS41)*100</f>
        <v>1.4285714285714284</v>
      </c>
      <c r="R44" s="116">
        <f>100*([3]BASE!AO41/C44)</f>
        <v>1.2838801711840229</v>
      </c>
      <c r="S44" s="71">
        <f>R44-100*([3]BASE!AR41/[3]BASE!D41)</f>
        <v>-3.5663338088445018E-2</v>
      </c>
      <c r="T44" s="52"/>
      <c r="U44" s="120" t="s">
        <v>9</v>
      </c>
      <c r="V44" s="82">
        <f>[3]BASE!Y41</f>
        <v>2804</v>
      </c>
      <c r="W44" s="108">
        <f>[3]BASE!AC41</f>
        <v>18</v>
      </c>
      <c r="X44" s="118">
        <f>W44-[3]BASE!AE41</f>
        <v>-4</v>
      </c>
      <c r="Y44" s="108">
        <f>[3]BASE!Z41</f>
        <v>4537</v>
      </c>
      <c r="Z44" s="119">
        <f>Y44-[3]BASE!AA41</f>
        <v>358</v>
      </c>
      <c r="AA44" s="54">
        <f>[3]BASE!AD41</f>
        <v>3.9673793255455151E-3</v>
      </c>
      <c r="AB44" s="74">
        <f>([3]BASE!AD41-[3]BASE!AF41)*100</f>
        <v>-0.12970379991733169</v>
      </c>
      <c r="AC44" s="87"/>
      <c r="AD44" s="121">
        <f>[3]BASE!F41</f>
        <v>0.42796005706134094</v>
      </c>
      <c r="AE44" s="74">
        <f>AD44-[3]BASE!G41/([3]BASE!D41/100)</f>
        <v>-0.32097004279600577</v>
      </c>
      <c r="AF44" s="65">
        <f>[3]BASE!I41</f>
        <v>0.5714285714285714</v>
      </c>
      <c r="AG44" s="76">
        <f>IFERROR(AF44-[3]BASE!J41,"-")</f>
        <v>-0.59523809523809534</v>
      </c>
      <c r="AH44" s="64">
        <f>[3]BASE!$M41</f>
        <v>0.35294117647058826</v>
      </c>
      <c r="AI44" s="79">
        <f>IFERROR(100*(AH44-[3]BASE!P41),"-")</f>
        <v>-28.342245989304811</v>
      </c>
      <c r="AJ44" s="46"/>
      <c r="AK44" s="254">
        <v>-0.12</v>
      </c>
      <c r="AL44" s="255"/>
    </row>
    <row r="45" spans="1:38" s="2" customFormat="1" ht="41.1" customHeight="1" x14ac:dyDescent="0.4">
      <c r="A45" s="13"/>
      <c r="B45" s="18" t="s">
        <v>34</v>
      </c>
      <c r="C45" s="83">
        <f>[3]BASE!Y42</f>
        <v>1358</v>
      </c>
      <c r="D45" s="107">
        <f>[3]BASE!AP42</f>
        <v>19</v>
      </c>
      <c r="E45" s="107">
        <f>[3]BASE!BI42</f>
        <v>475</v>
      </c>
      <c r="F45" s="108">
        <f>[3]BASE!BL42</f>
        <v>475</v>
      </c>
      <c r="G45" s="109">
        <f>[3]BASE!BK42</f>
        <v>0.04</v>
      </c>
      <c r="H45" s="71">
        <f>(G45-[3]BASE!AS42/[3]BASE!BJ42)*100</f>
        <v>-1.8947368421052628</v>
      </c>
      <c r="I45" s="111">
        <f>[3]BASE!BN42</f>
        <v>0.04</v>
      </c>
      <c r="J45" s="71">
        <f>(I45-[3]BASE!AS42/[3]BASE!BM42)*100</f>
        <v>-1.8947368421052628</v>
      </c>
      <c r="K45" s="112">
        <f>[3]BASE!AQ42</f>
        <v>0</v>
      </c>
      <c r="L45" s="113">
        <f>[3]BASE!BO42</f>
        <v>124</v>
      </c>
      <c r="M45" s="114">
        <f>[3]BASE!BR42</f>
        <v>137</v>
      </c>
      <c r="N45" s="115">
        <f>[3]BASE!BQ42</f>
        <v>0</v>
      </c>
      <c r="O45" s="71">
        <f>(N45-[3]BASE!AT42/[3]BASE!BP42)*100</f>
        <v>0</v>
      </c>
      <c r="P45" s="115">
        <f>[3]BASE!BT42</f>
        <v>0</v>
      </c>
      <c r="Q45" s="71">
        <f>(P45-[3]BASE!AT42/[3]BASE!BS42)*100</f>
        <v>0</v>
      </c>
      <c r="R45" s="116">
        <f>100*([3]BASE!AO42/C45)</f>
        <v>1.399116347569956</v>
      </c>
      <c r="S45" s="71">
        <f>R45-100*([3]BASE!AR42/[3]BASE!D42)</f>
        <v>-0.88365243004418237</v>
      </c>
      <c r="T45" s="52"/>
      <c r="U45" s="120" t="s">
        <v>34</v>
      </c>
      <c r="V45" s="82">
        <f>[3]BASE!Y42</f>
        <v>1358</v>
      </c>
      <c r="W45" s="108">
        <f>[3]BASE!AC42</f>
        <v>4</v>
      </c>
      <c r="X45" s="118">
        <f>W45-[3]BASE!AE42</f>
        <v>0</v>
      </c>
      <c r="Y45" s="108">
        <f>[3]BASE!Z42</f>
        <v>1446</v>
      </c>
      <c r="Z45" s="119">
        <f>Y45-[3]BASE!AA42</f>
        <v>68</v>
      </c>
      <c r="AA45" s="54">
        <f>[3]BASE!AD42</f>
        <v>2.7662517289073307E-3</v>
      </c>
      <c r="AB45" s="74">
        <f>([3]BASE!AD42-[3]BASE!AF42)*100</f>
        <v>-1.3650589083142109E-2</v>
      </c>
      <c r="AC45" s="87"/>
      <c r="AD45" s="121">
        <f>[3]BASE!F42</f>
        <v>0.51546391752577314</v>
      </c>
      <c r="AE45" s="74">
        <f>AD45-[3]BASE!G42/([3]BASE!D42/100)</f>
        <v>0.22091310751104559</v>
      </c>
      <c r="AF45" s="65">
        <f>[3]BASE!I42</f>
        <v>1.75</v>
      </c>
      <c r="AG45" s="76">
        <f>IFERROR(AF45-[3]BASE!J42,"-")</f>
        <v>1.3863636363636362</v>
      </c>
      <c r="AH45" s="64">
        <f>[3]BASE!$M42</f>
        <v>0.2</v>
      </c>
      <c r="AI45" s="79">
        <f>IFERROR(100*(AH45-[3]BASE!P42),"-")</f>
        <v>0</v>
      </c>
      <c r="AJ45" s="46"/>
      <c r="AK45" s="254">
        <v>-0.5</v>
      </c>
      <c r="AL45" s="255"/>
    </row>
    <row r="46" spans="1:38" s="2" customFormat="1" ht="41.1" customHeight="1" x14ac:dyDescent="0.4">
      <c r="A46" s="14"/>
      <c r="B46" s="18" t="s">
        <v>35</v>
      </c>
      <c r="C46" s="83">
        <f>[3]BASE!Y43</f>
        <v>728</v>
      </c>
      <c r="D46" s="107">
        <f>[3]BASE!AP43</f>
        <v>15</v>
      </c>
      <c r="E46" s="107">
        <f>[3]BASE!BI43</f>
        <v>200</v>
      </c>
      <c r="F46" s="108">
        <f>[3]BASE!BL43</f>
        <v>200</v>
      </c>
      <c r="G46" s="109">
        <f>[3]BASE!BK43</f>
        <v>7.4999999999999997E-2</v>
      </c>
      <c r="H46" s="71">
        <f>(G46-[3]BASE!AS43/[3]BASE!BJ43)*100</f>
        <v>-2.5000000000000009</v>
      </c>
      <c r="I46" s="111">
        <f>[3]BASE!BN43</f>
        <v>7.4999999999999997E-2</v>
      </c>
      <c r="J46" s="71">
        <f>(I46-[3]BASE!AS43/[3]BASE!BM43)*100</f>
        <v>-2.5000000000000009</v>
      </c>
      <c r="K46" s="112">
        <f>[3]BASE!AQ43</f>
        <v>1</v>
      </c>
      <c r="L46" s="113">
        <f>[3]BASE!BO43</f>
        <v>25</v>
      </c>
      <c r="M46" s="114">
        <f>[3]BASE!BR43</f>
        <v>25</v>
      </c>
      <c r="N46" s="115">
        <f>[3]BASE!BQ43</f>
        <v>0.04</v>
      </c>
      <c r="O46" s="71">
        <f>(N46-[3]BASE!AT43/[3]BASE!BP43)*100</f>
        <v>-4</v>
      </c>
      <c r="P46" s="115">
        <f>[3]BASE!BT43</f>
        <v>0.04</v>
      </c>
      <c r="Q46" s="71">
        <f>(P46-[3]BASE!AT43/[3]BASE!BS43)*100</f>
        <v>-4</v>
      </c>
      <c r="R46" s="116">
        <f>100*([3]BASE!AO43/C46)</f>
        <v>2.0604395604395602</v>
      </c>
      <c r="S46" s="71">
        <f>R46-100*([3]BASE!AR43/[3]BASE!D43)</f>
        <v>-0.68681318681318704</v>
      </c>
      <c r="T46" s="52"/>
      <c r="U46" s="120" t="s">
        <v>35</v>
      </c>
      <c r="V46" s="82">
        <f>[3]BASE!Y43</f>
        <v>728</v>
      </c>
      <c r="W46" s="108">
        <f>[3]BASE!AC43</f>
        <v>3</v>
      </c>
      <c r="X46" s="118">
        <f>W46-[3]BASE!AE43</f>
        <v>-6</v>
      </c>
      <c r="Y46" s="108">
        <f>[3]BASE!Z43</f>
        <v>626</v>
      </c>
      <c r="Z46" s="119">
        <f>Y46-[3]BASE!AA43</f>
        <v>-161</v>
      </c>
      <c r="AA46" s="54">
        <f>[3]BASE!AD43</f>
        <v>4.7923322683706068E-3</v>
      </c>
      <c r="AB46" s="71">
        <f>([3]BASE!AD43-[3]BASE!AF43)*100</f>
        <v>-0.66435000060893667</v>
      </c>
      <c r="AC46" s="87"/>
      <c r="AD46" s="121">
        <f>[3]BASE!F43</f>
        <v>0.54945054945054939</v>
      </c>
      <c r="AE46" s="74">
        <f>AD46-[3]BASE!G43/([3]BASE!D43/100)</f>
        <v>-0.13736263736263743</v>
      </c>
      <c r="AF46" s="65">
        <f>[3]BASE!I43</f>
        <v>0.8</v>
      </c>
      <c r="AG46" s="76">
        <f>IFERROR(AF46-[3]BASE!J43,"-")</f>
        <v>0.17500000000000004</v>
      </c>
      <c r="AH46" s="64">
        <f>[3]BASE!$M43</f>
        <v>0</v>
      </c>
      <c r="AI46" s="79">
        <f>IFERROR(100*(AH46-[3]BASE!P43),"-")</f>
        <v>-18.181818181818183</v>
      </c>
      <c r="AJ46" s="46"/>
      <c r="AK46" s="254" t="s">
        <v>125</v>
      </c>
      <c r="AL46" s="255"/>
    </row>
    <row r="47" spans="1:38" s="2" customFormat="1" ht="41.1" customHeight="1" x14ac:dyDescent="0.4">
      <c r="A47" s="14"/>
      <c r="B47" s="18" t="s">
        <v>36</v>
      </c>
      <c r="C47" s="83">
        <f>[3]BASE!Y44</f>
        <v>956</v>
      </c>
      <c r="D47" s="107">
        <f>[3]BASE!AP44</f>
        <v>12</v>
      </c>
      <c r="E47" s="107">
        <f>[3]BASE!BI44</f>
        <v>209</v>
      </c>
      <c r="F47" s="108">
        <f>[3]BASE!BL44</f>
        <v>209</v>
      </c>
      <c r="G47" s="109">
        <f>[3]BASE!BK44</f>
        <v>5.7416267942583733E-2</v>
      </c>
      <c r="H47" s="71">
        <f>(G47-[3]BASE!AS44/[3]BASE!BJ44)*100</f>
        <v>-1.4354066985645932</v>
      </c>
      <c r="I47" s="111">
        <f>[3]BASE!BN44</f>
        <v>5.7416267942583733E-2</v>
      </c>
      <c r="J47" s="71">
        <f>(I47-[3]BASE!AS44/[3]BASE!BM44)*100</f>
        <v>-1.4354066985645932</v>
      </c>
      <c r="K47" s="112">
        <f>[3]BASE!AQ44</f>
        <v>0</v>
      </c>
      <c r="L47" s="113">
        <f>[3]BASE!BO44</f>
        <v>26</v>
      </c>
      <c r="M47" s="114">
        <f>[3]BASE!BR44</f>
        <v>26</v>
      </c>
      <c r="N47" s="115">
        <f>[3]BASE!BQ44</f>
        <v>0</v>
      </c>
      <c r="O47" s="71">
        <f>(N47-[3]BASE!AT44/[3]BASE!BP44)*100</f>
        <v>0</v>
      </c>
      <c r="P47" s="115">
        <f>[3]BASE!BT44</f>
        <v>0</v>
      </c>
      <c r="Q47" s="71">
        <f>(P47-[3]BASE!AT44/[3]BASE!BS44)*100</f>
        <v>0</v>
      </c>
      <c r="R47" s="116">
        <f>100*([3]BASE!AO44/C47)</f>
        <v>1.4644351464435146</v>
      </c>
      <c r="S47" s="71">
        <f>R47-100*([3]BASE!AR44/[3]BASE!D44)</f>
        <v>-0.41841004184100439</v>
      </c>
      <c r="T47" s="52"/>
      <c r="U47" s="120" t="s">
        <v>36</v>
      </c>
      <c r="V47" s="82">
        <f>[3]BASE!Y44</f>
        <v>956</v>
      </c>
      <c r="W47" s="108">
        <f>[3]BASE!AC44</f>
        <v>8</v>
      </c>
      <c r="X47" s="118">
        <f>W47-[3]BASE!AE44</f>
        <v>1</v>
      </c>
      <c r="Y47" s="108">
        <f>[3]BASE!Z44</f>
        <v>3955</v>
      </c>
      <c r="Z47" s="119">
        <f>Y47-[3]BASE!AA44</f>
        <v>621</v>
      </c>
      <c r="AA47" s="54">
        <f>[3]BASE!AD44</f>
        <v>2.0227560050568899E-3</v>
      </c>
      <c r="AB47" s="74">
        <f>([3]BASE!AD44-[3]BASE!AF44)*100</f>
        <v>-7.6824078926313478E-3</v>
      </c>
      <c r="AC47" s="87"/>
      <c r="AD47" s="121">
        <f>[3]BASE!F44</f>
        <v>0.83682008368200833</v>
      </c>
      <c r="AE47" s="74">
        <f>AD47-[3]BASE!G44/([3]BASE!D44/100)</f>
        <v>-0.31380753138075312</v>
      </c>
      <c r="AF47" s="65">
        <f>[3]BASE!I44</f>
        <v>0.72727272727272729</v>
      </c>
      <c r="AG47" s="76">
        <f>IFERROR(AF47-[3]BASE!J44,"-")</f>
        <v>-1.106060606060606</v>
      </c>
      <c r="AH47" s="64">
        <f>[3]BASE!$M44</f>
        <v>0.6</v>
      </c>
      <c r="AI47" s="79">
        <f>IFERROR(100*(AH47-[3]BASE!P44),"-")</f>
        <v>9.9999999999999982</v>
      </c>
      <c r="AJ47" s="46"/>
      <c r="AK47" s="254">
        <v>0.2</v>
      </c>
      <c r="AL47" s="255"/>
    </row>
    <row r="48" spans="1:38" s="2" customFormat="1" ht="41.1" customHeight="1" x14ac:dyDescent="0.4">
      <c r="A48" s="13"/>
      <c r="B48" s="18" t="s">
        <v>37</v>
      </c>
      <c r="C48" s="83">
        <f>[3]BASE!Y45</f>
        <v>1339</v>
      </c>
      <c r="D48" s="107">
        <f>[3]BASE!AP45</f>
        <v>13</v>
      </c>
      <c r="E48" s="107">
        <f>[3]BASE!BI45</f>
        <v>270</v>
      </c>
      <c r="F48" s="108">
        <f>[3]BASE!BL45</f>
        <v>270</v>
      </c>
      <c r="G48" s="109">
        <f>[3]BASE!BK45</f>
        <v>4.8148148148148148E-2</v>
      </c>
      <c r="H48" s="71">
        <f>(G48-[3]BASE!AS45/[3]BASE!BJ45)*100</f>
        <v>-0.37037037037037024</v>
      </c>
      <c r="I48" s="111">
        <f>[3]BASE!BN45</f>
        <v>4.8148148148148148E-2</v>
      </c>
      <c r="J48" s="71">
        <f>(I48-[3]BASE!AS45/[3]BASE!BM45)*100</f>
        <v>-0.37037037037037024</v>
      </c>
      <c r="K48" s="112">
        <f>[3]BASE!AQ45</f>
        <v>1</v>
      </c>
      <c r="L48" s="113">
        <f>[3]BASE!BO45</f>
        <v>33</v>
      </c>
      <c r="M48" s="114">
        <f>[3]BASE!BR45</f>
        <v>33</v>
      </c>
      <c r="N48" s="115">
        <f>[3]BASE!BQ45</f>
        <v>3.0303030303030304E-2</v>
      </c>
      <c r="O48" s="71">
        <f>(N48-[3]BASE!AT45/[3]BASE!BP45)*100</f>
        <v>0</v>
      </c>
      <c r="P48" s="115">
        <f>[3]BASE!BT45</f>
        <v>3.0303030303030304E-2</v>
      </c>
      <c r="Q48" s="71">
        <f>(P48-[3]BASE!AT45/[3]BASE!BS45)*100</f>
        <v>0</v>
      </c>
      <c r="R48" s="116">
        <f>100*([3]BASE!AO45/C48)</f>
        <v>1.2696041822255415</v>
      </c>
      <c r="S48" s="71">
        <f>R48-100*([3]BASE!AR45/[3]BASE!D45)</f>
        <v>-0.2987303958177745</v>
      </c>
      <c r="T48" s="52"/>
      <c r="U48" s="120" t="s">
        <v>37</v>
      </c>
      <c r="V48" s="82">
        <f>[3]BASE!Y45</f>
        <v>1339</v>
      </c>
      <c r="W48" s="108">
        <f>[3]BASE!AC45</f>
        <v>8</v>
      </c>
      <c r="X48" s="118">
        <f>W48-[3]BASE!AE45</f>
        <v>5</v>
      </c>
      <c r="Y48" s="108">
        <f>[3]BASE!Z45</f>
        <v>575</v>
      </c>
      <c r="Z48" s="119">
        <f>Y48-[3]BASE!AA45</f>
        <v>-24</v>
      </c>
      <c r="AA48" s="54">
        <f>[3]BASE!AD45</f>
        <v>1.391304347826087E-2</v>
      </c>
      <c r="AB48" s="74">
        <f>([3]BASE!AD45-[3]BASE!AF45)*100</f>
        <v>0.89046962328518564</v>
      </c>
      <c r="AC48" s="87"/>
      <c r="AD48" s="121">
        <f>[3]BASE!F45</f>
        <v>0.52277819268110526</v>
      </c>
      <c r="AE48" s="74">
        <f>AD48-[3]BASE!G45/([3]BASE!D45/100)</f>
        <v>0.14936519790888719</v>
      </c>
      <c r="AF48" s="65">
        <f>[3]BASE!I45</f>
        <v>1.4</v>
      </c>
      <c r="AG48" s="76">
        <f>IFERROR(AF48-[3]BASE!J45,"-")</f>
        <v>0.68571428571428561</v>
      </c>
      <c r="AH48" s="64">
        <f>[3]BASE!$M45</f>
        <v>0</v>
      </c>
      <c r="AI48" s="79">
        <f>IFERROR(100*(AH48-[3]BASE!P45),"-")</f>
        <v>-50</v>
      </c>
      <c r="AJ48" s="46"/>
      <c r="AK48" s="254" t="s">
        <v>127</v>
      </c>
      <c r="AL48" s="255"/>
    </row>
    <row r="49" spans="1:38" s="2" customFormat="1" ht="41.1" customHeight="1" x14ac:dyDescent="0.4">
      <c r="A49" s="14"/>
      <c r="B49" s="18" t="s">
        <v>38</v>
      </c>
      <c r="C49" s="83">
        <f>[3]BASE!Y46</f>
        <v>698</v>
      </c>
      <c r="D49" s="107">
        <f>[3]BASE!AP46</f>
        <v>9</v>
      </c>
      <c r="E49" s="107">
        <f>[3]BASE!BI46</f>
        <v>200</v>
      </c>
      <c r="F49" s="108">
        <f>[3]BASE!BL46</f>
        <v>200</v>
      </c>
      <c r="G49" s="109">
        <f>[3]BASE!BK46</f>
        <v>4.4999999999999998E-2</v>
      </c>
      <c r="H49" s="71">
        <f>(G49-[3]BASE!AS46/[3]BASE!BJ46)*100</f>
        <v>-4.5</v>
      </c>
      <c r="I49" s="111">
        <f>[3]BASE!BN46</f>
        <v>4.4999999999999998E-2</v>
      </c>
      <c r="J49" s="71">
        <f>(I49-[3]BASE!AS46/[3]BASE!BM46)*100</f>
        <v>-4.5</v>
      </c>
      <c r="K49" s="112">
        <f>[3]BASE!AQ46</f>
        <v>3</v>
      </c>
      <c r="L49" s="113">
        <f>[3]BASE!BO46</f>
        <v>58</v>
      </c>
      <c r="M49" s="114">
        <f>[3]BASE!BR46</f>
        <v>58</v>
      </c>
      <c r="N49" s="115">
        <f>[3]BASE!BQ46</f>
        <v>5.1724137931034482E-2</v>
      </c>
      <c r="O49" s="71">
        <f>(N49-[3]BASE!AT46/[3]BASE!BP46)*100</f>
        <v>0</v>
      </c>
      <c r="P49" s="115">
        <f>[3]BASE!BT46</f>
        <v>5.1724137931034482E-2</v>
      </c>
      <c r="Q49" s="71">
        <f>(P49-[3]BASE!AT46/[3]BASE!BS46)*100</f>
        <v>0</v>
      </c>
      <c r="R49" s="116">
        <f>100*([3]BASE!AO46/C49)</f>
        <v>1.4326647564469914</v>
      </c>
      <c r="S49" s="71">
        <f>R49-100*([3]BASE!AR46/[3]BASE!D46)</f>
        <v>-1.4326647564469914</v>
      </c>
      <c r="T49" s="52"/>
      <c r="U49" s="120" t="s">
        <v>38</v>
      </c>
      <c r="V49" s="82">
        <f>[3]BASE!Y46</f>
        <v>698</v>
      </c>
      <c r="W49" s="108">
        <f>[3]BASE!AC46</f>
        <v>6</v>
      </c>
      <c r="X49" s="118">
        <f>W49-[3]BASE!AE46</f>
        <v>-13</v>
      </c>
      <c r="Y49" s="108">
        <f>[3]BASE!Z46</f>
        <v>541</v>
      </c>
      <c r="Z49" s="119">
        <f>Y49-[3]BASE!AA46</f>
        <v>-75</v>
      </c>
      <c r="AA49" s="54">
        <f>[3]BASE!AD46</f>
        <v>1.1090573012939002E-2</v>
      </c>
      <c r="AB49" s="74">
        <f>([3]BASE!AD46-[3]BASE!AF46)*100</f>
        <v>-1.9753582831216845</v>
      </c>
      <c r="AC49" s="87"/>
      <c r="AD49" s="121">
        <f>[3]BASE!F46</f>
        <v>0.7163323782234956</v>
      </c>
      <c r="AE49" s="74">
        <f>AD49-[3]BASE!G46/([3]BASE!D46/100)</f>
        <v>-0.7163323782234956</v>
      </c>
      <c r="AF49" s="65">
        <f>[3]BASE!I46</f>
        <v>0.5</v>
      </c>
      <c r="AG49" s="76">
        <f>IFERROR(AF49-[3]BASE!J46,"-")</f>
        <v>-0.33333333333333337</v>
      </c>
      <c r="AH49" s="64">
        <f>[3]BASE!$M46</f>
        <v>0.14285714285714285</v>
      </c>
      <c r="AI49" s="79">
        <f>IFERROR(100*(AH49-[3]BASE!P46),"-")</f>
        <v>-3.3613445378151279</v>
      </c>
      <c r="AJ49" s="46"/>
      <c r="AK49" s="254">
        <v>0.5</v>
      </c>
      <c r="AL49" s="255"/>
    </row>
    <row r="50" spans="1:38" s="2" customFormat="1" ht="41.1" customHeight="1" x14ac:dyDescent="0.4">
      <c r="A50" s="14"/>
      <c r="B50" s="18" t="s">
        <v>8</v>
      </c>
      <c r="C50" s="83">
        <f>[3]BASE!Y47</f>
        <v>5104</v>
      </c>
      <c r="D50" s="107">
        <f>[3]BASE!AP47</f>
        <v>224</v>
      </c>
      <c r="E50" s="107">
        <f>[3]BASE!BI47</f>
        <v>770</v>
      </c>
      <c r="F50" s="108">
        <f>[3]BASE!BL47</f>
        <v>770</v>
      </c>
      <c r="G50" s="109">
        <f>[3]BASE!BK47</f>
        <v>0.29090909090909089</v>
      </c>
      <c r="H50" s="71">
        <f>(G50-[3]BASE!AS47/[3]BASE!BJ47)*100</f>
        <v>3.3766233766233777</v>
      </c>
      <c r="I50" s="111">
        <f>[3]BASE!BN47</f>
        <v>0.29090909090909089</v>
      </c>
      <c r="J50" s="71">
        <f>(I50-[3]BASE!AS47/[3]BASE!BM47)*100</f>
        <v>3.3766233766233777</v>
      </c>
      <c r="K50" s="112">
        <f>[3]BASE!AQ47</f>
        <v>12</v>
      </c>
      <c r="L50" s="113">
        <f>[3]BASE!BO47</f>
        <v>111</v>
      </c>
      <c r="M50" s="114">
        <f>[3]BASE!BR47</f>
        <v>111</v>
      </c>
      <c r="N50" s="115">
        <f>[3]BASE!BQ47</f>
        <v>0.10810810810810811</v>
      </c>
      <c r="O50" s="71">
        <f>(N50-[3]BASE!AT47/[3]BASE!BP47)*100</f>
        <v>-3.6036036036036028</v>
      </c>
      <c r="P50" s="115">
        <f>[3]BASE!BT47</f>
        <v>0.10810810810810811</v>
      </c>
      <c r="Q50" s="71">
        <f>(P50-[3]BASE!AT47/[3]BASE!BS47)*100</f>
        <v>-3.6036036036036028</v>
      </c>
      <c r="R50" s="127">
        <f>100*([3]BASE!AO47/C50)</f>
        <v>7.6606583072100314</v>
      </c>
      <c r="S50" s="71">
        <f>R50-100*([3]BASE!AR47/[3]BASE!D47)</f>
        <v>5.8777429467085085E-2</v>
      </c>
      <c r="T50" s="52"/>
      <c r="U50" s="120" t="s">
        <v>8</v>
      </c>
      <c r="V50" s="82">
        <f>[3]BASE!Y47</f>
        <v>5104</v>
      </c>
      <c r="W50" s="108">
        <f>[3]BASE!AC47</f>
        <v>251</v>
      </c>
      <c r="X50" s="118">
        <f>W50-[3]BASE!AE47</f>
        <v>53</v>
      </c>
      <c r="Y50" s="108">
        <f>[3]BASE!Z47</f>
        <v>12276</v>
      </c>
      <c r="Z50" s="119">
        <f>Y50-[3]BASE!AA47</f>
        <v>-20</v>
      </c>
      <c r="AA50" s="54">
        <f>[3]BASE!AD47</f>
        <v>2.0446399478657545E-2</v>
      </c>
      <c r="AB50" s="74">
        <f>([3]BASE!AD47-[3]BASE!AF47)*100</f>
        <v>0.43436018208826593</v>
      </c>
      <c r="AC50" s="87"/>
      <c r="AD50" s="121">
        <f>[3]BASE!F47</f>
        <v>4.8981191222570537</v>
      </c>
      <c r="AE50" s="74">
        <f>AD50-[3]BASE!G47/([3]BASE!D47/100)</f>
        <v>0.64655172413793149</v>
      </c>
      <c r="AF50" s="65">
        <f>[3]BASE!I47</f>
        <v>1.1520737327188939</v>
      </c>
      <c r="AG50" s="76">
        <f>IFERROR(AF50-[3]BASE!J47,"-")</f>
        <v>0.14744410308926437</v>
      </c>
      <c r="AH50" s="64">
        <f>[3]BASE!$M47</f>
        <v>0.26382978723404255</v>
      </c>
      <c r="AI50" s="79">
        <f>IFERROR(100*(AH50-[3]BASE!P47),"-")</f>
        <v>-6.9503546099290769</v>
      </c>
      <c r="AJ50" s="46"/>
      <c r="AK50" s="256">
        <v>0.25</v>
      </c>
      <c r="AL50" s="255"/>
    </row>
    <row r="51" spans="1:38" s="2" customFormat="1" ht="41.1" customHeight="1" x14ac:dyDescent="0.4">
      <c r="A51" s="13"/>
      <c r="B51" s="18" t="s">
        <v>39</v>
      </c>
      <c r="C51" s="83">
        <f>[3]BASE!Y48</f>
        <v>815</v>
      </c>
      <c r="D51" s="107">
        <f>[3]BASE!AP48</f>
        <v>48</v>
      </c>
      <c r="E51" s="107">
        <f>[3]BASE!BI48</f>
        <v>328</v>
      </c>
      <c r="F51" s="108">
        <f>[3]BASE!BL48</f>
        <v>328</v>
      </c>
      <c r="G51" s="109">
        <f>[3]BASE!BK48</f>
        <v>0.14634146341463414</v>
      </c>
      <c r="H51" s="71">
        <f>(G51-[3]BASE!AS48/[3]BASE!BJ48)*100</f>
        <v>-1.8292682926829285</v>
      </c>
      <c r="I51" s="111">
        <f>[3]BASE!BN48</f>
        <v>0.14634146341463414</v>
      </c>
      <c r="J51" s="71">
        <f>(I51-[3]BASE!AS48/[3]BASE!BM48)*100</f>
        <v>-1.8292682926829285</v>
      </c>
      <c r="K51" s="112">
        <f>[3]BASE!AQ48</f>
        <v>2</v>
      </c>
      <c r="L51" s="113">
        <f>[3]BASE!BO48</f>
        <v>46</v>
      </c>
      <c r="M51" s="114">
        <f>[3]BASE!BR48</f>
        <v>46</v>
      </c>
      <c r="N51" s="115">
        <f>[3]BASE!BQ48</f>
        <v>4.3478260869565216E-2</v>
      </c>
      <c r="O51" s="71">
        <f>(N51-[3]BASE!AT48/[3]BASE!BP48)*100</f>
        <v>2.1739130434782608</v>
      </c>
      <c r="P51" s="115">
        <f>[3]BASE!BT48</f>
        <v>4.3478260869565216E-2</v>
      </c>
      <c r="Q51" s="71">
        <f>(P51-[3]BASE!AT48/[3]BASE!BS48)*100</f>
        <v>2.1739130434782608</v>
      </c>
      <c r="R51" s="116">
        <f>100*([3]BASE!AO48/C51)</f>
        <v>8.0981595092024552</v>
      </c>
      <c r="S51" s="71">
        <f>R51-100*([3]BASE!AR48/[3]BASE!D48)</f>
        <v>-0.24539877300613355</v>
      </c>
      <c r="T51" s="52"/>
      <c r="U51" s="120" t="s">
        <v>39</v>
      </c>
      <c r="V51" s="82">
        <f>[3]BASE!Y48</f>
        <v>815</v>
      </c>
      <c r="W51" s="108">
        <f>[3]BASE!AC48</f>
        <v>54</v>
      </c>
      <c r="X51" s="118">
        <f>W51-[3]BASE!AE48</f>
        <v>21</v>
      </c>
      <c r="Y51" s="108">
        <f>[3]BASE!Z48</f>
        <v>1478</v>
      </c>
      <c r="Z51" s="119">
        <f>Y51-[3]BASE!AA48</f>
        <v>410</v>
      </c>
      <c r="AA51" s="54">
        <f>[3]BASE!AD48</f>
        <v>3.6535859269282815E-2</v>
      </c>
      <c r="AB51" s="74">
        <f>([3]BASE!AD48-[3]BASE!AF48)*100</f>
        <v>0.56369828647884335</v>
      </c>
      <c r="AC51" s="87"/>
      <c r="AD51" s="121">
        <f>[3]BASE!F48</f>
        <v>2.576687116564417</v>
      </c>
      <c r="AE51" s="74">
        <f>AD51-[3]BASE!G48/([3]BASE!D48/100)</f>
        <v>-4.6625766871165641</v>
      </c>
      <c r="AF51" s="65">
        <f>[3]BASE!I48</f>
        <v>0.3559322033898305</v>
      </c>
      <c r="AG51" s="76">
        <f>IFERROR(AF51-[3]BASE!J48,"-")</f>
        <v>-1.7512106537530268</v>
      </c>
      <c r="AH51" s="64">
        <f>[3]BASE!$M48</f>
        <v>5.0847457627118647E-2</v>
      </c>
      <c r="AI51" s="79">
        <f>IFERROR(100*(AH51-[3]BASE!P48),"-")</f>
        <v>-2.9152542372881354</v>
      </c>
      <c r="AJ51" s="46"/>
      <c r="AK51" s="254" t="s">
        <v>127</v>
      </c>
      <c r="AL51" s="255"/>
    </row>
    <row r="52" spans="1:38" s="2" customFormat="1" ht="41.1" customHeight="1" x14ac:dyDescent="0.4">
      <c r="A52" s="14"/>
      <c r="B52" s="18" t="s">
        <v>40</v>
      </c>
      <c r="C52" s="83">
        <f>[3]BASE!Y49</f>
        <v>1327</v>
      </c>
      <c r="D52" s="107">
        <f>[3]BASE!AP49</f>
        <v>1</v>
      </c>
      <c r="E52" s="107">
        <f>[3]BASE!BI49</f>
        <v>424</v>
      </c>
      <c r="F52" s="108">
        <f>[3]BASE!BL49</f>
        <v>424</v>
      </c>
      <c r="G52" s="109">
        <f>[3]BASE!BK49</f>
        <v>2.3584905660377358E-3</v>
      </c>
      <c r="H52" s="71">
        <f>(G52-[3]BASE!AS49/[3]BASE!BJ49)*100</f>
        <v>-0.70754716981132082</v>
      </c>
      <c r="I52" s="111">
        <f>[3]BASE!BN49</f>
        <v>2.3584905660377358E-3</v>
      </c>
      <c r="J52" s="71">
        <f>(I52-[3]BASE!AS49/[3]BASE!BM49)*100</f>
        <v>-0.70754716981132082</v>
      </c>
      <c r="K52" s="112">
        <f>[3]BASE!AQ49</f>
        <v>0</v>
      </c>
      <c r="L52" s="113">
        <f>[3]BASE!BO49</f>
        <v>38</v>
      </c>
      <c r="M52" s="114">
        <f>[3]BASE!BR49</f>
        <v>42</v>
      </c>
      <c r="N52" s="115">
        <f>[3]BASE!BQ49</f>
        <v>0</v>
      </c>
      <c r="O52" s="71">
        <f>(N52-[3]BASE!AT49/[3]BASE!BP49)*100</f>
        <v>0</v>
      </c>
      <c r="P52" s="115">
        <f>[3]BASE!BT49</f>
        <v>0</v>
      </c>
      <c r="Q52" s="71">
        <f>(P52-[3]BASE!AT49/[3]BASE!BS49)*100</f>
        <v>0</v>
      </c>
      <c r="R52" s="116">
        <f>100*([3]BASE!AO49/C52)</f>
        <v>7.5357950263752832E-2</v>
      </c>
      <c r="S52" s="71">
        <f>R52-100*([3]BASE!AR49/[3]BASE!D49)</f>
        <v>-0.2260738507912585</v>
      </c>
      <c r="T52" s="52"/>
      <c r="U52" s="120" t="s">
        <v>40</v>
      </c>
      <c r="V52" s="82">
        <f>[3]BASE!Y49</f>
        <v>1327</v>
      </c>
      <c r="W52" s="108">
        <f>[3]BASE!AC49</f>
        <v>1</v>
      </c>
      <c r="X52" s="118">
        <f>W52-[3]BASE!AE49</f>
        <v>1</v>
      </c>
      <c r="Y52" s="108">
        <f>[3]BASE!Z49</f>
        <v>3274</v>
      </c>
      <c r="Z52" s="119">
        <f>Y52-[3]BASE!AA49</f>
        <v>-2452</v>
      </c>
      <c r="AA52" s="54">
        <f>[3]BASE!AD49</f>
        <v>3.0543677458766036E-4</v>
      </c>
      <c r="AB52" s="74">
        <f>([3]BASE!AD49-[3]BASE!AF49)*100</f>
        <v>3.0543677458766037E-2</v>
      </c>
      <c r="AC52" s="87"/>
      <c r="AD52" s="121">
        <f>[3]BASE!F49</f>
        <v>7.5357950263752832E-2</v>
      </c>
      <c r="AE52" s="74">
        <f>AD52-[3]BASE!G49/([3]BASE!D49/100)</f>
        <v>0</v>
      </c>
      <c r="AF52" s="65">
        <f>[3]BASE!I49</f>
        <v>1</v>
      </c>
      <c r="AG52" s="76">
        <f>IFERROR(AF52-[3]BASE!J49,"-")</f>
        <v>0.66666666666666674</v>
      </c>
      <c r="AH52" s="64">
        <f>[3]BASE!$M49</f>
        <v>1</v>
      </c>
      <c r="AI52" s="79">
        <f>IFERROR(100*(AH52-[3]BASE!P49),"-")</f>
        <v>100</v>
      </c>
      <c r="AJ52" s="46"/>
      <c r="AK52" s="254">
        <v>0</v>
      </c>
      <c r="AL52" s="255"/>
    </row>
    <row r="53" spans="1:38" s="2" customFormat="1" ht="41.1" customHeight="1" x14ac:dyDescent="0.4">
      <c r="A53" s="14"/>
      <c r="B53" s="18" t="s">
        <v>41</v>
      </c>
      <c r="C53" s="83">
        <f>[3]BASE!Y50</f>
        <v>1748</v>
      </c>
      <c r="D53" s="107">
        <f>[3]BASE!AP50</f>
        <v>20</v>
      </c>
      <c r="E53" s="107">
        <f>[3]BASE!BI50</f>
        <v>505</v>
      </c>
      <c r="F53" s="108">
        <f>[3]BASE!BL50</f>
        <v>505</v>
      </c>
      <c r="G53" s="109">
        <f>[3]BASE!BK50</f>
        <v>3.9603960396039604E-2</v>
      </c>
      <c r="H53" s="71">
        <f>(G53-[3]BASE!AS50/[3]BASE!BJ50)*100</f>
        <v>0.79207920792079212</v>
      </c>
      <c r="I53" s="111">
        <f>[3]BASE!BN50</f>
        <v>3.9603960396039604E-2</v>
      </c>
      <c r="J53" s="71">
        <f>(I53-[3]BASE!AS50/[3]BASE!BM50)*100</f>
        <v>0.79207920792079212</v>
      </c>
      <c r="K53" s="112">
        <f>[3]BASE!AQ50</f>
        <v>0</v>
      </c>
      <c r="L53" s="113">
        <f>[3]BASE!BO50</f>
        <v>59</v>
      </c>
      <c r="M53" s="114">
        <f>[3]BASE!BR50</f>
        <v>59</v>
      </c>
      <c r="N53" s="115">
        <f>[3]BASE!BQ50</f>
        <v>0</v>
      </c>
      <c r="O53" s="71">
        <f>(N53-[3]BASE!AT50/[3]BASE!BP50)*100</f>
        <v>-3.3898305084745761</v>
      </c>
      <c r="P53" s="115">
        <f>[3]BASE!BT50</f>
        <v>0</v>
      </c>
      <c r="Q53" s="71">
        <f>(P53-[3]BASE!AT50/[3]BASE!BS50)*100</f>
        <v>-3.3898305084745761</v>
      </c>
      <c r="R53" s="116">
        <f>100*([3]BASE!AO50/C53)</f>
        <v>1.5446224256292906</v>
      </c>
      <c r="S53" s="71">
        <f>R53-100*([3]BASE!AR50/[3]BASE!D50)</f>
        <v>0</v>
      </c>
      <c r="T53" s="52"/>
      <c r="U53" s="120" t="s">
        <v>41</v>
      </c>
      <c r="V53" s="82">
        <f>[3]BASE!Y50</f>
        <v>1748</v>
      </c>
      <c r="W53" s="108">
        <f>[3]BASE!AC50</f>
        <v>17</v>
      </c>
      <c r="X53" s="118">
        <f>W53-[3]BASE!AE50</f>
        <v>3</v>
      </c>
      <c r="Y53" s="108">
        <f>[3]BASE!Z50</f>
        <v>2308</v>
      </c>
      <c r="Z53" s="119">
        <f>Y53-[3]BASE!AA50</f>
        <v>95</v>
      </c>
      <c r="AA53" s="54">
        <f>[3]BASE!AD50</f>
        <v>7.3656845753899483E-3</v>
      </c>
      <c r="AB53" s="74">
        <f>([3]BASE!AD50-[3]BASE!AF50)*100</f>
        <v>0.10394306214812268</v>
      </c>
      <c r="AC53" s="87"/>
      <c r="AD53" s="121">
        <f>[3]BASE!F50</f>
        <v>0.85812356979405036</v>
      </c>
      <c r="AE53" s="74">
        <f>AD53-[3]BASE!G50/([3]BASE!D50/100)</f>
        <v>-0.11441647597254001</v>
      </c>
      <c r="AF53" s="65">
        <f>[3]BASE!I50</f>
        <v>0.88235294117647056</v>
      </c>
      <c r="AG53" s="76">
        <f>IFERROR(AF53-[3]BASE!J50,"-")</f>
        <v>-0.53431372549019618</v>
      </c>
      <c r="AH53" s="64">
        <f>[3]BASE!$M50</f>
        <v>0.22222222222222221</v>
      </c>
      <c r="AI53" s="79">
        <f>IFERROR(100*(AH53-[3]BASE!P50),"-")</f>
        <v>-2.777777777777779</v>
      </c>
      <c r="AJ53" s="46"/>
      <c r="AK53" s="254">
        <v>-0.14000000000000001</v>
      </c>
      <c r="AL53" s="255"/>
    </row>
    <row r="54" spans="1:38" s="2" customFormat="1" ht="41.1" customHeight="1" x14ac:dyDescent="0.4">
      <c r="A54" s="13"/>
      <c r="B54" s="18" t="s">
        <v>42</v>
      </c>
      <c r="C54" s="83">
        <f>[3]BASE!Y51</f>
        <v>1135</v>
      </c>
      <c r="D54" s="107">
        <f>[3]BASE!AP51</f>
        <v>9</v>
      </c>
      <c r="E54" s="107">
        <f>[3]BASE!BI51</f>
        <v>367</v>
      </c>
      <c r="F54" s="108">
        <f>[3]BASE!BL51</f>
        <v>367</v>
      </c>
      <c r="G54" s="109">
        <f>[3]BASE!BK51</f>
        <v>2.4523160762942781E-2</v>
      </c>
      <c r="H54" s="71">
        <f>(G54-[3]BASE!AS51/[3]BASE!BJ51)*100</f>
        <v>-0.27247956403269741</v>
      </c>
      <c r="I54" s="111">
        <f>[3]BASE!BN51</f>
        <v>2.4523160762942781E-2</v>
      </c>
      <c r="J54" s="110">
        <f>(I54-[3]BASE!AS51/[3]BASE!BM51)*100</f>
        <v>-0.27247956403269741</v>
      </c>
      <c r="K54" s="112">
        <f>[3]BASE!AQ51</f>
        <v>0</v>
      </c>
      <c r="L54" s="113">
        <f>[3]BASE!BO51</f>
        <v>43</v>
      </c>
      <c r="M54" s="114">
        <f>[3]BASE!BR51</f>
        <v>43</v>
      </c>
      <c r="N54" s="115">
        <f>[3]BASE!BQ51</f>
        <v>0</v>
      </c>
      <c r="O54" s="71">
        <f>(N54-[3]BASE!AT51/[3]BASE!BP51)*100</f>
        <v>0</v>
      </c>
      <c r="P54" s="115">
        <f>[3]BASE!BT51</f>
        <v>0</v>
      </c>
      <c r="Q54" s="71">
        <f>(P54-[3]BASE!AT51/[3]BASE!BS51)*100</f>
        <v>0</v>
      </c>
      <c r="R54" s="116">
        <f>100*([3]BASE!AO51/C54)</f>
        <v>0.79295154185022032</v>
      </c>
      <c r="S54" s="71">
        <f>R54-100*([3]BASE!AR51/[3]BASE!D51)</f>
        <v>-0.35242290748898675</v>
      </c>
      <c r="T54" s="52"/>
      <c r="U54" s="120" t="s">
        <v>42</v>
      </c>
      <c r="V54" s="82">
        <f>[3]BASE!Y51</f>
        <v>1135</v>
      </c>
      <c r="W54" s="108">
        <f>[3]BASE!AC51</f>
        <v>1</v>
      </c>
      <c r="X54" s="118">
        <f>W54-[3]BASE!AE51</f>
        <v>-3</v>
      </c>
      <c r="Y54" s="108">
        <f>[3]BASE!Z51</f>
        <v>967</v>
      </c>
      <c r="Z54" s="119">
        <f>Y54-[3]BASE!AA51</f>
        <v>-174</v>
      </c>
      <c r="AA54" s="54">
        <f>[3]BASE!AD51</f>
        <v>1.0341261633919339E-3</v>
      </c>
      <c r="AB54" s="74">
        <f>([3]BASE!AD51-[3]BASE!AF51)*100</f>
        <v>-0.24715705938385657</v>
      </c>
      <c r="AC54" s="87"/>
      <c r="AD54" s="121">
        <f>[3]BASE!F51</f>
        <v>0.26431718061674009</v>
      </c>
      <c r="AE54" s="74">
        <f>AD54-[3]BASE!G51/([3]BASE!D51/100)</f>
        <v>0.17621145374449337</v>
      </c>
      <c r="AF54" s="65">
        <f>[3]BASE!I51</f>
        <v>3</v>
      </c>
      <c r="AG54" s="76">
        <f>IFERROR(AF54-[3]BASE!J51,"-")</f>
        <v>2.8571428571428572</v>
      </c>
      <c r="AH54" s="64" t="str">
        <f>[3]BASE!$M51</f>
        <v>-</v>
      </c>
      <c r="AI54" s="79" t="str">
        <f>IFERROR(100*(AH54-[3]BASE!P51),"-")</f>
        <v>-</v>
      </c>
      <c r="AJ54" s="46"/>
      <c r="AK54" s="254">
        <v>0.67</v>
      </c>
      <c r="AL54" s="255"/>
    </row>
    <row r="55" spans="1:38" s="2" customFormat="1" ht="41.1" customHeight="1" x14ac:dyDescent="0.4">
      <c r="A55" s="14"/>
      <c r="B55" s="18" t="s">
        <v>43</v>
      </c>
      <c r="C55" s="83">
        <f>[3]BASE!Y52</f>
        <v>1073</v>
      </c>
      <c r="D55" s="107">
        <f>[3]BASE!AP52</f>
        <v>0</v>
      </c>
      <c r="E55" s="107">
        <f>[3]BASE!BI52</f>
        <v>274</v>
      </c>
      <c r="F55" s="108">
        <f>[3]BASE!BL52</f>
        <v>274</v>
      </c>
      <c r="G55" s="109">
        <f>[3]BASE!BK52</f>
        <v>0</v>
      </c>
      <c r="H55" s="71">
        <f>(G55-[3]BASE!AS52/[3]BASE!BJ52)*100</f>
        <v>-2.5547445255474455</v>
      </c>
      <c r="I55" s="111">
        <f>[3]BASE!BN52</f>
        <v>0</v>
      </c>
      <c r="J55" s="71">
        <f>(I55-[3]BASE!AS52/[3]BASE!BM52)*100</f>
        <v>-2.5547445255474455</v>
      </c>
      <c r="K55" s="112">
        <f>[3]BASE!AQ52</f>
        <v>0</v>
      </c>
      <c r="L55" s="113">
        <f>[3]BASE!BO52</f>
        <v>33</v>
      </c>
      <c r="M55" s="114">
        <f>[3]BASE!BR52</f>
        <v>33</v>
      </c>
      <c r="N55" s="115">
        <f>[3]BASE!BQ52</f>
        <v>0</v>
      </c>
      <c r="O55" s="71">
        <f>(N55-[3]BASE!AT52/[3]BASE!BP52)*100</f>
        <v>-3.0303030303030303</v>
      </c>
      <c r="P55" s="115">
        <f>[3]BASE!BT52</f>
        <v>0</v>
      </c>
      <c r="Q55" s="71">
        <f>(P55-[3]BASE!AT52/[3]BASE!BS52)*100</f>
        <v>-3.0303030303030303</v>
      </c>
      <c r="R55" s="116">
        <f>100*([3]BASE!AO52/C55)</f>
        <v>0</v>
      </c>
      <c r="S55" s="71">
        <f>R55-100*([3]BASE!AR52/[3]BASE!D52)</f>
        <v>-0.65237651444547995</v>
      </c>
      <c r="T55" s="52"/>
      <c r="U55" s="120" t="s">
        <v>43</v>
      </c>
      <c r="V55" s="82">
        <f>[3]BASE!Y52</f>
        <v>1073</v>
      </c>
      <c r="W55" s="108">
        <f>[3]BASE!AC52</f>
        <v>0</v>
      </c>
      <c r="X55" s="118">
        <f>W55-[3]BASE!AE52</f>
        <v>-2</v>
      </c>
      <c r="Y55" s="108">
        <f>[3]BASE!Z52</f>
        <v>1062</v>
      </c>
      <c r="Z55" s="119">
        <f>Y55-[3]BASE!AA52</f>
        <v>-169</v>
      </c>
      <c r="AA55" s="54">
        <f>[3]BASE!AD52</f>
        <v>0</v>
      </c>
      <c r="AB55" s="74">
        <f>([3]BASE!AD52-[3]BASE!AF52)*100</f>
        <v>-0.16246953696181965</v>
      </c>
      <c r="AC55" s="87"/>
      <c r="AD55" s="130">
        <f>[3]BASE!F52</f>
        <v>0</v>
      </c>
      <c r="AE55" s="131">
        <f>AD55-[3]BASE!G52/([3]BASE!D52/100)</f>
        <v>0</v>
      </c>
      <c r="AF55" s="65" t="str">
        <f>[3]BASE!I52</f>
        <v>-</v>
      </c>
      <c r="AG55" s="76" t="str">
        <f>IFERROR(AF55-[3]BASE!J52,"-")</f>
        <v>-</v>
      </c>
      <c r="AH55" s="64" t="str">
        <f>[3]BASE!$M52</f>
        <v>-</v>
      </c>
      <c r="AI55" s="79" t="str">
        <f>IFERROR(100*(AH55-[3]BASE!P52),"-")</f>
        <v>-</v>
      </c>
      <c r="AJ55" s="46"/>
      <c r="AK55" s="254">
        <v>0.44</v>
      </c>
      <c r="AL55" s="255"/>
    </row>
    <row r="56" spans="1:38" s="2" customFormat="1" ht="41.1" customHeight="1" x14ac:dyDescent="0.4">
      <c r="A56" s="14"/>
      <c r="B56" s="32" t="s">
        <v>44</v>
      </c>
      <c r="C56" s="84">
        <f>[3]BASE!Y53</f>
        <v>1602</v>
      </c>
      <c r="D56" s="107">
        <f>[3]BASE!AP53</f>
        <v>7</v>
      </c>
      <c r="E56" s="107">
        <f>[3]BASE!BI53</f>
        <v>375</v>
      </c>
      <c r="F56" s="108">
        <f>[3]BASE!BL53</f>
        <v>375</v>
      </c>
      <c r="G56" s="109">
        <f>[3]BASE!BK53</f>
        <v>1.8666666666666668E-2</v>
      </c>
      <c r="H56" s="71">
        <f>(G56-[3]BASE!AS53/[3]BASE!BJ53)*100</f>
        <v>-1.3333333333333333</v>
      </c>
      <c r="I56" s="111">
        <f>[3]BASE!BN53</f>
        <v>1.8666666666666668E-2</v>
      </c>
      <c r="J56" s="71">
        <f>(I56-[3]BASE!AS53/[3]BASE!BM53)*100</f>
        <v>-1.3333333333333333</v>
      </c>
      <c r="K56" s="112">
        <f>[3]BASE!AQ53</f>
        <v>1</v>
      </c>
      <c r="L56" s="113">
        <f>[3]BASE!BO53</f>
        <v>42</v>
      </c>
      <c r="M56" s="114">
        <f>[3]BASE!BR53</f>
        <v>48</v>
      </c>
      <c r="N56" s="115">
        <f>[3]BASE!BQ53</f>
        <v>2.3809523809523808E-2</v>
      </c>
      <c r="O56" s="71">
        <f>(N56-[3]BASE!AT53/[3]BASE!BP53)*100</f>
        <v>-2.3809523809523809</v>
      </c>
      <c r="P56" s="115">
        <f>[3]BASE!BT53</f>
        <v>2.0833333333333332E-2</v>
      </c>
      <c r="Q56" s="71">
        <f>(P56-[3]BASE!AT53/[3]BASE!BS53)*100</f>
        <v>-2.083333333333333</v>
      </c>
      <c r="R56" s="132">
        <f>100*([3]BASE!AO53/C56)</f>
        <v>0.43695380774032461</v>
      </c>
      <c r="S56" s="71">
        <f>R56-100*([3]BASE!AR53/[3]BASE!D53)</f>
        <v>-0.31210986267166047</v>
      </c>
      <c r="T56" s="52"/>
      <c r="U56" s="133" t="s">
        <v>44</v>
      </c>
      <c r="V56" s="82">
        <f>[3]BASE!Y53</f>
        <v>1602</v>
      </c>
      <c r="W56" s="108">
        <f>[3]BASE!AC53</f>
        <v>1</v>
      </c>
      <c r="X56" s="118">
        <f>W56-[3]BASE!AE53</f>
        <v>0</v>
      </c>
      <c r="Y56" s="108">
        <f>[3]BASE!Z53</f>
        <v>2137</v>
      </c>
      <c r="Z56" s="119">
        <f>Y56-[3]BASE!AA53</f>
        <v>-18</v>
      </c>
      <c r="AA56" s="54">
        <f>[3]BASE!AD53</f>
        <v>4.6794571829667761E-4</v>
      </c>
      <c r="AB56" s="74">
        <f>([3]BASE!AD53-[3]BASE!AF53)*100</f>
        <v>3.9085953268400207E-4</v>
      </c>
      <c r="AC56" s="87"/>
      <c r="AD56" s="121">
        <f>[3]BASE!F53</f>
        <v>0.24968789013732834</v>
      </c>
      <c r="AE56" s="134">
        <f>AD56-[3]BASE!G53/([3]BASE!D53/100)</f>
        <v>0.24968789013732834</v>
      </c>
      <c r="AF56" s="66" t="str">
        <f>[3]BASE!I53</f>
        <v>-</v>
      </c>
      <c r="AG56" s="76" t="str">
        <f>IFERROR(AF56-[3]BASE!J53,"-")</f>
        <v>-</v>
      </c>
      <c r="AH56" s="64" t="str">
        <f>[3]BASE!$M53</f>
        <v>-</v>
      </c>
      <c r="AI56" s="79" t="str">
        <f>IFERROR(100*(AH56-[3]BASE!P53),"-")</f>
        <v>-</v>
      </c>
      <c r="AJ56" s="46"/>
      <c r="AK56" s="254">
        <v>0</v>
      </c>
      <c r="AL56" s="255"/>
    </row>
    <row r="57" spans="1:38" s="2" customFormat="1" ht="41.1" customHeight="1" thickBot="1" x14ac:dyDescent="0.45">
      <c r="A57" s="14"/>
      <c r="B57" s="33" t="s">
        <v>46</v>
      </c>
      <c r="C57" s="85">
        <f>[3]BASE!Y54</f>
        <v>1453</v>
      </c>
      <c r="D57" s="135">
        <f>[3]BASE!AP54</f>
        <v>154</v>
      </c>
      <c r="E57" s="135">
        <f>[3]BASE!BI54</f>
        <v>507</v>
      </c>
      <c r="F57" s="136">
        <f>[3]BASE!BL54</f>
        <v>507</v>
      </c>
      <c r="G57" s="137">
        <f>[3]BASE!BK54</f>
        <v>0.30374753451676528</v>
      </c>
      <c r="H57" s="138">
        <f>(G57-[3]BASE!AS54/[3]BASE!BJ54)*100</f>
        <v>-0.59171597633136397</v>
      </c>
      <c r="I57" s="137">
        <f>[3]BASE!BN54</f>
        <v>0.30374753451676528</v>
      </c>
      <c r="J57" s="138">
        <f>(I57-[3]BASE!AS54/[3]BASE!BM54)*100</f>
        <v>-0.59171597633136397</v>
      </c>
      <c r="K57" s="139">
        <f>[3]BASE!AQ54</f>
        <v>18</v>
      </c>
      <c r="L57" s="140">
        <f>[3]BASE!BO54</f>
        <v>63</v>
      </c>
      <c r="M57" s="141">
        <f>[3]BASE!BR54</f>
        <v>63</v>
      </c>
      <c r="N57" s="137">
        <f>[3]BASE!BQ54</f>
        <v>0.2857142857142857</v>
      </c>
      <c r="O57" s="138">
        <f>(N57-[3]BASE!AT54/[3]BASE!BP54)*100</f>
        <v>-7.9365079365079358</v>
      </c>
      <c r="P57" s="137">
        <f>[3]BASE!BT54</f>
        <v>0.2857142857142857</v>
      </c>
      <c r="Q57" s="138">
        <f>(P57-[3]BASE!AT54/[3]BASE!BS54)*100</f>
        <v>-7.9365079365079358</v>
      </c>
      <c r="R57" s="142">
        <f>100*([3]BASE!AO54/C57)</f>
        <v>19.339298004129386</v>
      </c>
      <c r="S57" s="138">
        <f>R57-100*([3]BASE!AR54/[3]BASE!D54)</f>
        <v>2.2023399862353727</v>
      </c>
      <c r="T57" s="52"/>
      <c r="U57" s="143" t="s">
        <v>46</v>
      </c>
      <c r="V57" s="85">
        <f>[3]BASE!Y54</f>
        <v>1453</v>
      </c>
      <c r="W57" s="136">
        <f>[3]BASE!AC54</f>
        <v>177</v>
      </c>
      <c r="X57" s="144">
        <f>W57-[3]BASE!AE54</f>
        <v>49</v>
      </c>
      <c r="Y57" s="136">
        <f>[3]BASE!Z54</f>
        <v>8481</v>
      </c>
      <c r="Z57" s="145">
        <f>Y57-[3]BASE!AA54</f>
        <v>-3123</v>
      </c>
      <c r="AA57" s="53">
        <f>[3]BASE!AD54</f>
        <v>2.0870180403254335E-2</v>
      </c>
      <c r="AB57" s="72">
        <f>([3]BASE!AD54-[3]BASE!AF54)*100</f>
        <v>0.98395013270737075</v>
      </c>
      <c r="AC57" s="87"/>
      <c r="AD57" s="146">
        <f>[3]BASE!F54</f>
        <v>14.659325533379215</v>
      </c>
      <c r="AE57" s="75">
        <f>AD57-[3]BASE!G54/([3]BASE!D54/100)</f>
        <v>4.7487955953200274</v>
      </c>
      <c r="AF57" s="67">
        <f>[3]BASE!I54</f>
        <v>1.4791666666666667</v>
      </c>
      <c r="AG57" s="77">
        <f>IFERROR(AF57-[3]BASE!J54,"-")</f>
        <v>0.34530839895013132</v>
      </c>
      <c r="AH57" s="68">
        <f>[3]BASE!$M54</f>
        <v>0.38922155688622756</v>
      </c>
      <c r="AI57" s="80">
        <f>IFERROR(100*(AH57-[3]BASE!P54),"-")</f>
        <v>-4.5121877457206807</v>
      </c>
      <c r="AJ57" s="46"/>
      <c r="AK57" s="259" t="s">
        <v>126</v>
      </c>
      <c r="AL57" s="260"/>
    </row>
    <row r="58" spans="1:38" s="2" customFormat="1" ht="41.1" customHeight="1" thickTop="1" x14ac:dyDescent="0.4">
      <c r="A58" s="13"/>
      <c r="B58" s="31" t="s">
        <v>62</v>
      </c>
      <c r="C58" s="82">
        <f>[3]BASE!Y55</f>
        <v>126167</v>
      </c>
      <c r="D58" s="107">
        <f>[3]BASE!AP55</f>
        <v>5895</v>
      </c>
      <c r="E58" s="107">
        <f>[3]BASE!BI55</f>
        <v>30371</v>
      </c>
      <c r="F58" s="108">
        <f>[3]BASE!BL55</f>
        <v>31028</v>
      </c>
      <c r="G58" s="115">
        <f>[3]BASE!BK55</f>
        <v>0.19409963451977216</v>
      </c>
      <c r="H58" s="71">
        <f>(G58-[3]BASE!AS55/[3]BASE!BJ55)*100</f>
        <v>-0.26189655926951716</v>
      </c>
      <c r="I58" s="126">
        <f>[3]BASE!BN55</f>
        <v>0.18998968673456232</v>
      </c>
      <c r="J58" s="73">
        <f>(I58-[3]BASE!AS55/[3]BASE!BM55)*100</f>
        <v>-0.52692028474713715</v>
      </c>
      <c r="K58" s="147">
        <f>[3]BASE!AQ55</f>
        <v>609</v>
      </c>
      <c r="L58" s="148">
        <f>[3]BASE!BO55</f>
        <v>4239</v>
      </c>
      <c r="M58" s="149">
        <f>[3]BASE!BR55</f>
        <v>4496</v>
      </c>
      <c r="N58" s="115">
        <f>[3]BASE!BQ55</f>
        <v>0.14366595895258316</v>
      </c>
      <c r="O58" s="73">
        <f>(N58-[3]BASE!AT55/[3]BASE!BP55)*100</f>
        <v>-1.3313555101728407</v>
      </c>
      <c r="P58" s="115">
        <f>[3]BASE!BT55</f>
        <v>0.13545373665480426</v>
      </c>
      <c r="Q58" s="73">
        <f>(P58-[3]BASE!AT55/[3]BASE!BS55)*100</f>
        <v>-1.2469944602210319</v>
      </c>
      <c r="R58" s="150">
        <f>100*([3]BASE!AO55/C58)</f>
        <v>9.5040700024570608</v>
      </c>
      <c r="S58" s="73">
        <f>R58-100*([3]BASE!AR55/[3]BASE!D55)</f>
        <v>0.35984052882290918</v>
      </c>
      <c r="T58" s="52"/>
      <c r="U58" s="117" t="s">
        <v>62</v>
      </c>
      <c r="V58" s="82">
        <f>[3]BASE!Y55</f>
        <v>126167</v>
      </c>
      <c r="W58" s="108">
        <f>[3]BASE!AC55</f>
        <v>7920</v>
      </c>
      <c r="X58" s="128">
        <f>W58-[3]BASE!AE55</f>
        <v>689</v>
      </c>
      <c r="Y58" s="108">
        <f>[3]BASE!Z55</f>
        <v>333137</v>
      </c>
      <c r="Z58" s="129">
        <f>Y58-[3]BASE!AA55</f>
        <v>10519</v>
      </c>
      <c r="AA58" s="57">
        <f>[3]BASE!AD55</f>
        <v>2.3774002887700856E-2</v>
      </c>
      <c r="AB58" s="86">
        <f>([3]BASE!AD55-[3]BASE!AF55)*100</f>
        <v>0.13604983715238306</v>
      </c>
      <c r="AC58" s="87"/>
      <c r="AD58" s="56">
        <f>[3]BASE!F55</f>
        <v>6.6586349837913241</v>
      </c>
      <c r="AE58" s="74">
        <f>AD58-[3]BASE!G55/([3]BASE!D55/100)</f>
        <v>0.63249502643321964</v>
      </c>
      <c r="AF58" s="69">
        <f>[3]BASE!I55</f>
        <v>1.1049585689859267</v>
      </c>
      <c r="AG58" s="78">
        <f>IFERROR(AF58-[3]BASE!J55,"-")</f>
        <v>5.4675380700251797E-2</v>
      </c>
      <c r="AH58" s="64">
        <f>[3]BASE!$M55</f>
        <v>0.40590500641848526</v>
      </c>
      <c r="AI58" s="81">
        <f>IFERROR(100*(AH58-[3]BASE!P55),"-")</f>
        <v>-0.63940851258892928</v>
      </c>
      <c r="AJ58" s="46"/>
      <c r="AK58" s="261"/>
      <c r="AL58" s="262" t="s">
        <v>128</v>
      </c>
    </row>
    <row r="59" spans="1:38"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D59" s="10"/>
      <c r="AE59" s="10"/>
      <c r="AF59" s="10"/>
      <c r="AG59" s="10"/>
      <c r="AH59" s="10"/>
      <c r="AI59" s="10"/>
      <c r="AJ59" s="10"/>
      <c r="AK59" s="10"/>
      <c r="AL59" s="10"/>
    </row>
    <row r="60" spans="1:38" s="8" customFormat="1" ht="26.1" customHeight="1" x14ac:dyDescent="0.4">
      <c r="A60" s="15"/>
      <c r="B60" s="19" t="s">
        <v>60</v>
      </c>
      <c r="C60" s="11"/>
      <c r="D60" s="11"/>
      <c r="E60" s="11"/>
      <c r="F60" s="11"/>
      <c r="G60" s="11"/>
      <c r="H60" s="11"/>
      <c r="I60" s="11"/>
      <c r="J60" s="11"/>
      <c r="K60" s="11"/>
      <c r="L60" s="11"/>
      <c r="M60" s="11"/>
      <c r="N60" s="11"/>
      <c r="O60" s="11"/>
      <c r="P60" s="11"/>
      <c r="Q60" s="11"/>
      <c r="R60" s="11"/>
      <c r="S60" s="11"/>
      <c r="T60" s="11"/>
      <c r="U60" s="19" t="s">
        <v>60</v>
      </c>
      <c r="V60" s="11"/>
      <c r="W60" s="11"/>
      <c r="X60" s="11"/>
      <c r="Y60" s="11"/>
      <c r="Z60" s="11"/>
      <c r="AA60" s="20" t="s">
        <v>68</v>
      </c>
      <c r="AB60" s="11"/>
      <c r="AC60" s="11"/>
      <c r="AD60" s="11"/>
      <c r="AE60" s="11"/>
      <c r="AF60" s="11"/>
      <c r="AG60" s="11"/>
      <c r="AH60" s="11"/>
      <c r="AI60" s="11"/>
      <c r="AJ60" s="11"/>
      <c r="AK60" s="11"/>
      <c r="AL60" s="11"/>
    </row>
    <row r="61" spans="1:38" s="8" customFormat="1" ht="26.1" customHeight="1" x14ac:dyDescent="0.4">
      <c r="A61" s="15"/>
      <c r="B61" s="20" t="s">
        <v>82</v>
      </c>
      <c r="C61" s="11"/>
      <c r="D61" s="11"/>
      <c r="E61" s="11"/>
      <c r="F61" s="11"/>
      <c r="G61" s="11"/>
      <c r="H61" s="11"/>
      <c r="I61" s="11"/>
      <c r="J61" s="11"/>
      <c r="K61" s="11"/>
      <c r="L61" s="11"/>
      <c r="M61" s="11"/>
      <c r="N61" s="11"/>
      <c r="O61" s="11"/>
      <c r="P61" s="11"/>
      <c r="Q61" s="11"/>
      <c r="R61" s="11"/>
      <c r="S61" s="11"/>
      <c r="T61" s="11"/>
      <c r="U61" s="20" t="s">
        <v>68</v>
      </c>
      <c r="V61" s="11"/>
      <c r="W61" s="11"/>
      <c r="X61" s="11"/>
      <c r="Y61" s="11"/>
      <c r="Z61" s="11"/>
      <c r="AA61" s="20" t="s">
        <v>83</v>
      </c>
      <c r="AB61" s="11"/>
      <c r="AC61" s="11"/>
      <c r="AD61" s="11"/>
      <c r="AE61" s="11"/>
      <c r="AF61" s="11"/>
      <c r="AG61" s="11"/>
      <c r="AH61" s="11"/>
      <c r="AI61" s="11"/>
      <c r="AJ61" s="11"/>
      <c r="AK61" s="11"/>
      <c r="AL61" s="11"/>
    </row>
    <row r="62" spans="1:38" s="8" customFormat="1" ht="26.1" customHeight="1" x14ac:dyDescent="0.4">
      <c r="A62" s="15"/>
      <c r="B62" s="20" t="s">
        <v>86</v>
      </c>
      <c r="C62" s="11"/>
      <c r="D62" s="11"/>
      <c r="E62" s="11"/>
      <c r="F62" s="11"/>
      <c r="G62" s="11"/>
      <c r="H62" s="11"/>
      <c r="I62" s="11"/>
      <c r="J62" s="11"/>
      <c r="K62" s="11"/>
      <c r="L62" s="11"/>
      <c r="M62" s="11"/>
      <c r="N62" s="11"/>
      <c r="O62" s="11"/>
      <c r="P62" s="11"/>
      <c r="Q62" s="11"/>
      <c r="R62" s="11"/>
      <c r="S62" s="11"/>
      <c r="T62" s="11"/>
      <c r="U62" s="20" t="s">
        <v>83</v>
      </c>
      <c r="V62" s="11"/>
      <c r="W62" s="11"/>
      <c r="X62" s="11"/>
      <c r="Y62" s="11"/>
      <c r="Z62" s="11"/>
      <c r="AA62" s="20" t="s">
        <v>84</v>
      </c>
      <c r="AB62" s="11"/>
      <c r="AC62" s="11"/>
      <c r="AD62" s="11"/>
      <c r="AE62" s="11"/>
      <c r="AF62" s="11"/>
      <c r="AG62" s="11"/>
      <c r="AH62" s="11"/>
      <c r="AI62" s="11"/>
      <c r="AJ62" s="11"/>
      <c r="AK62" s="11"/>
      <c r="AL62" s="11"/>
    </row>
    <row r="63" spans="1:38" s="8" customFormat="1" ht="26.1" customHeight="1" x14ac:dyDescent="0.4">
      <c r="A63" s="15"/>
      <c r="B63" s="20" t="s">
        <v>80</v>
      </c>
      <c r="C63" s="12"/>
      <c r="D63" s="12"/>
      <c r="E63" s="12"/>
      <c r="F63" s="12"/>
      <c r="G63" s="12"/>
      <c r="H63" s="12"/>
      <c r="I63" s="12"/>
      <c r="J63" s="12"/>
      <c r="K63" s="12"/>
      <c r="L63" s="12"/>
      <c r="M63" s="12"/>
      <c r="N63" s="12"/>
      <c r="O63" s="12"/>
      <c r="P63" s="12"/>
      <c r="Q63" s="12"/>
      <c r="R63" s="12"/>
      <c r="S63" s="12"/>
      <c r="T63" s="12"/>
      <c r="U63" s="20" t="s">
        <v>84</v>
      </c>
      <c r="V63" s="12"/>
      <c r="W63" s="12"/>
      <c r="X63" s="12"/>
      <c r="Y63" s="12"/>
      <c r="Z63" s="12"/>
      <c r="AA63" s="20" t="s">
        <v>81</v>
      </c>
      <c r="AB63" s="12"/>
      <c r="AC63" s="36"/>
      <c r="AD63" s="12"/>
      <c r="AE63" s="12"/>
      <c r="AF63" s="12"/>
      <c r="AG63" s="12"/>
      <c r="AH63" s="12"/>
      <c r="AI63" s="12"/>
      <c r="AJ63" s="12"/>
      <c r="AK63" s="12"/>
      <c r="AL63" s="12"/>
    </row>
    <row r="64" spans="1:38" s="8" customFormat="1" ht="18.75" customHeight="1" x14ac:dyDescent="0.4">
      <c r="A64" s="15"/>
      <c r="B64" s="17" t="s">
        <v>112</v>
      </c>
      <c r="C64" s="12"/>
      <c r="D64" s="12"/>
      <c r="E64" s="12"/>
      <c r="F64" s="12"/>
      <c r="G64" s="12"/>
      <c r="H64" s="12"/>
      <c r="I64" s="12"/>
      <c r="J64" s="12"/>
      <c r="K64" s="12"/>
      <c r="L64" s="12"/>
      <c r="M64" s="12"/>
      <c r="N64" s="12"/>
      <c r="O64" s="12"/>
      <c r="P64" s="12"/>
      <c r="Q64" s="12"/>
      <c r="R64" s="12"/>
      <c r="S64" s="12"/>
      <c r="T64" s="12"/>
      <c r="U64" s="20" t="s">
        <v>81</v>
      </c>
      <c r="V64" s="12"/>
      <c r="W64" s="12"/>
      <c r="X64" s="12"/>
      <c r="Y64" s="12"/>
      <c r="Z64" s="12"/>
      <c r="AA64" s="20" t="s">
        <v>92</v>
      </c>
      <c r="AB64" s="12"/>
      <c r="AC64" s="36"/>
      <c r="AD64" s="12"/>
      <c r="AE64" s="12"/>
      <c r="AF64" s="12"/>
      <c r="AG64" s="12"/>
      <c r="AH64" s="12"/>
      <c r="AI64" s="12"/>
      <c r="AJ64" s="12"/>
      <c r="AK64" s="12"/>
      <c r="AL64" s="12"/>
    </row>
    <row r="65" spans="1:38" s="8" customFormat="1" ht="26.1" customHeight="1" x14ac:dyDescent="0.4">
      <c r="A65" s="15" t="s">
        <v>113</v>
      </c>
      <c r="B65" s="29" t="s">
        <v>85</v>
      </c>
      <c r="C65" s="12"/>
      <c r="D65" s="12"/>
      <c r="E65" s="12"/>
      <c r="F65" s="12"/>
      <c r="G65" s="12"/>
      <c r="H65" s="12"/>
      <c r="I65" s="12"/>
      <c r="J65" s="12"/>
      <c r="K65" s="12"/>
      <c r="L65" s="12"/>
      <c r="M65" s="12"/>
      <c r="N65" s="12"/>
      <c r="O65" s="12"/>
      <c r="P65" s="12"/>
      <c r="Q65" s="12"/>
      <c r="R65" s="12"/>
      <c r="S65" s="12"/>
      <c r="T65" s="12"/>
      <c r="U65" s="29"/>
      <c r="V65" s="12"/>
      <c r="W65" s="12"/>
      <c r="X65" s="12"/>
      <c r="Y65" s="12"/>
      <c r="Z65" s="12"/>
      <c r="AA65" s="20" t="s">
        <v>93</v>
      </c>
      <c r="AB65" s="12"/>
      <c r="AC65" s="36"/>
      <c r="AD65" s="12"/>
      <c r="AE65" s="12"/>
      <c r="AF65" s="12"/>
      <c r="AG65" s="12"/>
      <c r="AH65" s="12"/>
      <c r="AI65" s="12"/>
      <c r="AJ65" s="12"/>
      <c r="AK65" s="12"/>
      <c r="AL65" s="12"/>
    </row>
    <row r="66" spans="1:38" s="7" customFormat="1" ht="23.25" customHeight="1" x14ac:dyDescent="0.4">
      <c r="A66" s="4"/>
      <c r="B66" s="29" t="s">
        <v>90</v>
      </c>
      <c r="C66" s="6"/>
      <c r="D66" s="6"/>
      <c r="E66" s="6"/>
      <c r="F66" s="6"/>
      <c r="G66" s="6"/>
      <c r="H66" s="6"/>
      <c r="I66" s="6"/>
      <c r="J66" s="6"/>
      <c r="K66" s="6"/>
      <c r="L66" s="6"/>
      <c r="M66" s="6"/>
      <c r="N66" s="6"/>
      <c r="O66" s="6"/>
      <c r="P66" s="6"/>
      <c r="Q66" s="6"/>
      <c r="R66" s="6"/>
      <c r="S66" s="6"/>
      <c r="T66" s="6"/>
      <c r="U66" s="6"/>
      <c r="V66" s="6"/>
      <c r="W66" s="6"/>
      <c r="X66" s="6"/>
      <c r="Y66" s="6"/>
      <c r="Z66" s="6"/>
      <c r="AA66" s="20"/>
      <c r="AB66" s="6"/>
      <c r="AC66" s="37"/>
      <c r="AD66" s="6"/>
      <c r="AE66" s="6"/>
      <c r="AF66" s="6"/>
      <c r="AG66" s="6"/>
      <c r="AH66" s="6"/>
      <c r="AI66" s="6"/>
      <c r="AJ66" s="6"/>
      <c r="AK66" s="6"/>
      <c r="AL66" s="6"/>
    </row>
    <row r="67" spans="1:38" ht="21" x14ac:dyDescent="0.4">
      <c r="B67" s="17"/>
    </row>
    <row r="68" spans="1:38" ht="21" x14ac:dyDescent="0.4">
      <c r="B68" s="29"/>
    </row>
    <row r="69" spans="1:38" ht="21" x14ac:dyDescent="0.4">
      <c r="B69" s="17"/>
    </row>
    <row r="70" spans="1:38" ht="21" x14ac:dyDescent="0.4">
      <c r="B70" s="17"/>
    </row>
  </sheetData>
  <mergeCells count="79">
    <mergeCell ref="Y10:Z10"/>
    <mergeCell ref="AA10:AB10"/>
    <mergeCell ref="AD10:AE10"/>
    <mergeCell ref="AF10:AG10"/>
    <mergeCell ref="AH10:AI10"/>
    <mergeCell ref="AF9:AG9"/>
    <mergeCell ref="AH9:AI9"/>
    <mergeCell ref="B10:C10"/>
    <mergeCell ref="G10:H10"/>
    <mergeCell ref="I10:J10"/>
    <mergeCell ref="N10:O10"/>
    <mergeCell ref="P10:Q10"/>
    <mergeCell ref="R10:S10"/>
    <mergeCell ref="U10:V10"/>
    <mergeCell ref="W10:X10"/>
    <mergeCell ref="R9:S9"/>
    <mergeCell ref="U9:V9"/>
    <mergeCell ref="W9:X9"/>
    <mergeCell ref="Y9:Z9"/>
    <mergeCell ref="AA9:AB9"/>
    <mergeCell ref="AD9:AE9"/>
    <mergeCell ref="Y8:Z8"/>
    <mergeCell ref="AA8:AB8"/>
    <mergeCell ref="AD8:AE8"/>
    <mergeCell ref="AF8:AG8"/>
    <mergeCell ref="AH8:AI8"/>
    <mergeCell ref="B9:C9"/>
    <mergeCell ref="G9:H9"/>
    <mergeCell ref="I9:J9"/>
    <mergeCell ref="N9:O9"/>
    <mergeCell ref="P9:Q9"/>
    <mergeCell ref="G8:H8"/>
    <mergeCell ref="I8:J8"/>
    <mergeCell ref="N8:O8"/>
    <mergeCell ref="P8:Q8"/>
    <mergeCell ref="R8:S8"/>
    <mergeCell ref="W8:X8"/>
    <mergeCell ref="W7:X7"/>
    <mergeCell ref="Y7:Z7"/>
    <mergeCell ref="AA7:AB7"/>
    <mergeCell ref="AD7:AE7"/>
    <mergeCell ref="AF7:AG7"/>
    <mergeCell ref="AH7:AI7"/>
    <mergeCell ref="P6:Q6"/>
    <mergeCell ref="G7:H7"/>
    <mergeCell ref="I7:J7"/>
    <mergeCell ref="N7:O7"/>
    <mergeCell ref="P7:Q7"/>
    <mergeCell ref="R7:S7"/>
    <mergeCell ref="AD4:AE6"/>
    <mergeCell ref="AF4:AG6"/>
    <mergeCell ref="AH4:AI6"/>
    <mergeCell ref="AK4:AK6"/>
    <mergeCell ref="AL4:AL6"/>
    <mergeCell ref="D5:J5"/>
    <mergeCell ref="K5:Q5"/>
    <mergeCell ref="G6:H6"/>
    <mergeCell ref="I6:J6"/>
    <mergeCell ref="N6:O6"/>
    <mergeCell ref="AD3:AE3"/>
    <mergeCell ref="AF3:AG3"/>
    <mergeCell ref="AH3:AI3"/>
    <mergeCell ref="B4:B6"/>
    <mergeCell ref="C4:C6"/>
    <mergeCell ref="D4:Q4"/>
    <mergeCell ref="R4:S6"/>
    <mergeCell ref="U4:U6"/>
    <mergeCell ref="V4:V6"/>
    <mergeCell ref="AA4:AB6"/>
    <mergeCell ref="D2:S2"/>
    <mergeCell ref="W2:AB2"/>
    <mergeCell ref="AD2:AI2"/>
    <mergeCell ref="AK2:AL2"/>
    <mergeCell ref="G3:H3"/>
    <mergeCell ref="I3:K3"/>
    <mergeCell ref="N3:O3"/>
    <mergeCell ref="P3:Q3"/>
    <mergeCell ref="R3:S3"/>
    <mergeCell ref="W3:AB3"/>
  </mergeCells>
  <phoneticPr fontId="1"/>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毎週金曜公表用（色あり）（2021年1月22日以降）</vt:lpstr>
      <vt:lpstr>'毎週金曜公表用（色あり）（2021年1月22日以降）'!Print_Area</vt:lpstr>
      <vt:lpstr>'毎週金曜公表用（色あり）（2021年1月22日以降）'!Print_Titles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2021-03-19T11:15:41Z</dcterms:modified>
</cp:coreProperties>
</file>