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80_健康局　予防接種担当参事官室\！新型コロナ対応！\★コロナワクチンの流通・接種体制\◆◆自治体準備チーム◆◆\★緊急包括支援交付金\07費用請求\個別接種の促進\R4年度用\"/>
    </mc:Choice>
  </mc:AlternateContent>
  <bookViews>
    <workbookView xWindow="0" yWindow="0" windowWidth="28800" windowHeight="12210" firstSheet="1" activeTab="1"/>
  </bookViews>
  <sheets>
    <sheet name="リストデータ" sheetId="14" state="hidden" r:id="rId1"/>
    <sheet name="診療所" sheetId="9" r:id="rId2"/>
    <sheet name="病院" sheetId="10" r:id="rId3"/>
  </sheets>
  <definedNames>
    <definedName name="_xlnm._FilterDatabase" localSheetId="1" hidden="1">診療所!$A$7:$N$38</definedName>
    <definedName name="_xlnm._FilterDatabase" localSheetId="2" hidden="1">病院!$A$8:$O$61</definedName>
    <definedName name="_xlnm.Print_Area" localSheetId="1">診療所!$A$1:$O$138</definedName>
    <definedName name="_xlnm.Print_Area" localSheetId="2">病院!$A$1:$Q$168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9" l="1"/>
  <c r="W142" i="10"/>
  <c r="W8" i="10"/>
  <c r="X8" i="10" s="1"/>
  <c r="Y8" i="10" s="1"/>
  <c r="Z8" i="10" s="1"/>
  <c r="AA8" i="10" s="1"/>
  <c r="AB8" i="10" s="1"/>
  <c r="V14" i="10" s="1"/>
  <c r="W14" i="10" s="1"/>
  <c r="X14" i="10" s="1"/>
  <c r="Y14" i="10" s="1"/>
  <c r="Z14" i="10" s="1"/>
  <c r="AA14" i="10" s="1"/>
  <c r="AB14" i="10" s="1"/>
  <c r="V20" i="10" s="1"/>
  <c r="W20" i="10" s="1"/>
  <c r="X20" i="10" s="1"/>
  <c r="Y20" i="10" s="1"/>
  <c r="Z20" i="10" s="1"/>
  <c r="AA20" i="10" s="1"/>
  <c r="AB20" i="10" s="1"/>
  <c r="V26" i="10" s="1"/>
  <c r="W26" i="10" s="1"/>
  <c r="X26" i="10" s="1"/>
  <c r="Y26" i="10" s="1"/>
  <c r="Z26" i="10" s="1"/>
  <c r="AA26" i="10" s="1"/>
  <c r="AB26" i="10" s="1"/>
  <c r="V32" i="10" s="1"/>
  <c r="W32" i="10" s="1"/>
  <c r="X32" i="10" s="1"/>
  <c r="Y32" i="10" s="1"/>
  <c r="Z32" i="10" s="1"/>
  <c r="AA32" i="10" s="1"/>
  <c r="AB32" i="10" s="1"/>
  <c r="V38" i="10" s="1"/>
  <c r="W38" i="10" s="1"/>
  <c r="X38" i="10" s="1"/>
  <c r="Y38" i="10" s="1"/>
  <c r="Z38" i="10" s="1"/>
  <c r="AA38" i="10" s="1"/>
  <c r="AB38" i="10" s="1"/>
  <c r="V44" i="10" s="1"/>
  <c r="W44" i="10" s="1"/>
  <c r="X44" i="10" s="1"/>
  <c r="Y44" i="10" s="1"/>
  <c r="Z44" i="10" s="1"/>
  <c r="AA44" i="10" s="1"/>
  <c r="AB44" i="10" s="1"/>
  <c r="V50" i="10" s="1"/>
  <c r="W50" i="10" s="1"/>
  <c r="X50" i="10" s="1"/>
  <c r="Y50" i="10" s="1"/>
  <c r="Z50" i="10" s="1"/>
  <c r="AA50" i="10" s="1"/>
  <c r="AB50" i="10" s="1"/>
  <c r="V56" i="10" s="1"/>
  <c r="W56" i="10" s="1"/>
  <c r="X56" i="10" s="1"/>
  <c r="Y56" i="10" s="1"/>
  <c r="Z56" i="10" s="1"/>
  <c r="AA56" i="10" s="1"/>
  <c r="AB56" i="10" s="1"/>
  <c r="W7" i="9"/>
  <c r="X7" i="9" s="1"/>
  <c r="Y7" i="9" s="1"/>
  <c r="Z7" i="9" s="1"/>
  <c r="AA7" i="9" s="1"/>
  <c r="AB7" i="9" s="1"/>
  <c r="V11" i="9" s="1"/>
  <c r="W11" i="9" s="1"/>
  <c r="X11" i="9" s="1"/>
  <c r="Y11" i="9" s="1"/>
  <c r="Z11" i="9" s="1"/>
  <c r="AA11" i="9" s="1"/>
  <c r="AB11" i="9" s="1"/>
  <c r="V15" i="9" s="1"/>
  <c r="W15" i="9" s="1"/>
  <c r="X15" i="9" s="1"/>
  <c r="Y15" i="9" s="1"/>
  <c r="Z15" i="9" s="1"/>
  <c r="AA15" i="9" s="1"/>
  <c r="AB15" i="9" s="1"/>
  <c r="V19" i="9" s="1"/>
  <c r="W19" i="9" s="1"/>
  <c r="X19" i="9" s="1"/>
  <c r="Y19" i="9" s="1"/>
  <c r="Z19" i="9" s="1"/>
  <c r="AA19" i="9" s="1"/>
  <c r="AB19" i="9" s="1"/>
  <c r="V23" i="9" s="1"/>
  <c r="W23" i="9" s="1"/>
  <c r="X23" i="9" s="1"/>
  <c r="Y23" i="9" s="1"/>
  <c r="Z23" i="9" s="1"/>
  <c r="AA23" i="9" s="1"/>
  <c r="AB23" i="9" s="1"/>
  <c r="V27" i="9" s="1"/>
  <c r="W27" i="9" s="1"/>
  <c r="X27" i="9" s="1"/>
  <c r="Y27" i="9" s="1"/>
  <c r="Z27" i="9" s="1"/>
  <c r="AA27" i="9" s="1"/>
  <c r="AB27" i="9" s="1"/>
  <c r="V31" i="9" s="1"/>
  <c r="W31" i="9" s="1"/>
  <c r="X31" i="9" s="1"/>
  <c r="Y31" i="9" s="1"/>
  <c r="Z31" i="9" s="1"/>
  <c r="AA31" i="9" s="1"/>
  <c r="AB31" i="9" s="1"/>
  <c r="V35" i="9" s="1"/>
  <c r="W35" i="9" s="1"/>
  <c r="X35" i="9" s="1"/>
  <c r="Y35" i="9" s="1"/>
  <c r="Z35" i="9" s="1"/>
  <c r="AA35" i="9" s="1"/>
  <c r="AB35" i="9" s="1"/>
  <c r="V39" i="9" s="1"/>
  <c r="W39" i="9" s="1"/>
  <c r="X39" i="9" s="1"/>
  <c r="Y39" i="9" s="1"/>
  <c r="Z39" i="9" s="1"/>
  <c r="AA39" i="9" s="1"/>
  <c r="AB39" i="9" s="1"/>
  <c r="V57" i="10" l="1"/>
  <c r="W57" i="10"/>
  <c r="X57" i="10"/>
  <c r="Y57" i="10"/>
  <c r="Z57" i="10"/>
  <c r="AA57" i="10"/>
  <c r="V33" i="10"/>
  <c r="W33" i="10"/>
  <c r="X33" i="10"/>
  <c r="Y33" i="10"/>
  <c r="Z33" i="10"/>
  <c r="V27" i="10"/>
  <c r="W27" i="10"/>
  <c r="X27" i="10"/>
  <c r="Y27" i="10"/>
  <c r="Z27" i="10"/>
  <c r="V21" i="10"/>
  <c r="W21" i="10"/>
  <c r="X21" i="10"/>
  <c r="Y21" i="10"/>
  <c r="V15" i="10"/>
  <c r="W15" i="10"/>
  <c r="X15" i="10"/>
  <c r="Y15" i="10"/>
  <c r="V9" i="10"/>
  <c r="W9" i="10"/>
  <c r="X9" i="10"/>
  <c r="Y9" i="10"/>
  <c r="Z9" i="10"/>
  <c r="L47" i="10" l="1"/>
  <c r="C147" i="10" s="1"/>
  <c r="W147" i="10" s="1"/>
  <c r="L41" i="10"/>
  <c r="C146" i="10" s="1"/>
  <c r="W146" i="10" s="1"/>
  <c r="L41" i="9" l="1"/>
  <c r="L37" i="9"/>
  <c r="L33" i="9"/>
  <c r="L29" i="9"/>
  <c r="L25" i="9"/>
  <c r="L21" i="9"/>
  <c r="L17" i="9"/>
  <c r="L13" i="9"/>
  <c r="L9" i="9"/>
  <c r="J41" i="9" l="1"/>
  <c r="J37" i="9"/>
  <c r="J33" i="9"/>
  <c r="J29" i="9"/>
  <c r="J25" i="9"/>
  <c r="J21" i="9"/>
  <c r="J17" i="9"/>
  <c r="J13" i="9"/>
  <c r="A142" i="10"/>
  <c r="A143" i="10" s="1"/>
  <c r="A144" i="10" s="1"/>
  <c r="A145" i="10" s="1"/>
  <c r="A146" i="10" s="1"/>
  <c r="A147" i="10" s="1"/>
  <c r="A148" i="10" s="1"/>
  <c r="A149" i="10" s="1"/>
  <c r="AB27" i="10"/>
  <c r="AA27" i="10"/>
  <c r="AB21" i="10"/>
  <c r="AA21" i="10"/>
  <c r="Z21" i="10"/>
  <c r="L23" i="10"/>
  <c r="C143" i="10" s="1"/>
  <c r="W143" i="10" s="1"/>
  <c r="AB15" i="10"/>
  <c r="AA15" i="10"/>
  <c r="Z15" i="10"/>
  <c r="L17" i="10"/>
  <c r="C142" i="10" s="1"/>
  <c r="D63" i="10"/>
  <c r="AB57" i="10"/>
  <c r="AB51" i="10"/>
  <c r="L59" i="10"/>
  <c r="C149" i="10" s="1"/>
  <c r="W149" i="10" s="1"/>
  <c r="J9" i="9"/>
  <c r="O9" i="9" s="1"/>
  <c r="A111" i="9"/>
  <c r="A112" i="9" s="1"/>
  <c r="A113" i="9" s="1"/>
  <c r="A114" i="9" s="1"/>
  <c r="A115" i="9" s="1"/>
  <c r="A116" i="9" s="1"/>
  <c r="A117" i="9" s="1"/>
  <c r="A118" i="9" s="1"/>
  <c r="AB40" i="9"/>
  <c r="AB36" i="9"/>
  <c r="AA40" i="9"/>
  <c r="Z40" i="9"/>
  <c r="Y40" i="9"/>
  <c r="X40" i="9"/>
  <c r="W40" i="9"/>
  <c r="V40" i="9"/>
  <c r="K13" i="9" l="1"/>
  <c r="O13" i="9" s="1"/>
  <c r="K29" i="9"/>
  <c r="O29" i="9" s="1"/>
  <c r="K17" i="9"/>
  <c r="O17" i="9" s="1"/>
  <c r="K33" i="9"/>
  <c r="O33" i="9" s="1"/>
  <c r="K21" i="9"/>
  <c r="O21" i="9" s="1"/>
  <c r="K37" i="9"/>
  <c r="O37" i="9" s="1"/>
  <c r="K25" i="9"/>
  <c r="O25" i="9" s="1"/>
  <c r="K41" i="9"/>
  <c r="O41" i="9" s="1"/>
  <c r="O61" i="10"/>
  <c r="O60" i="10"/>
  <c r="N59" i="10"/>
  <c r="G104" i="9"/>
  <c r="D110" i="9"/>
  <c r="J44" i="9"/>
  <c r="N29" i="10"/>
  <c r="O31" i="10"/>
  <c r="O30" i="10"/>
  <c r="N23" i="10"/>
  <c r="O25" i="10"/>
  <c r="O24" i="10"/>
  <c r="N17" i="10"/>
  <c r="O19" i="10"/>
  <c r="O18" i="10"/>
  <c r="L29" i="10"/>
  <c r="C144" i="10" s="1"/>
  <c r="W144" i="10" s="1"/>
  <c r="G105" i="9"/>
  <c r="J110" i="9" s="1"/>
  <c r="D116" i="9"/>
  <c r="D111" i="9"/>
  <c r="D118" i="9"/>
  <c r="D117" i="9"/>
  <c r="D115" i="9"/>
  <c r="D113" i="9"/>
  <c r="D114" i="9"/>
  <c r="D112" i="9"/>
  <c r="L11" i="10" l="1"/>
  <c r="F118" i="9"/>
  <c r="F111" i="9"/>
  <c r="F110" i="9"/>
  <c r="F112" i="9"/>
  <c r="F115" i="9"/>
  <c r="F114" i="9"/>
  <c r="F117" i="9"/>
  <c r="F116" i="9"/>
  <c r="F113" i="9"/>
  <c r="J118" i="9"/>
  <c r="J111" i="9"/>
  <c r="J113" i="9"/>
  <c r="J112" i="9"/>
  <c r="J115" i="9"/>
  <c r="J114" i="9"/>
  <c r="J117" i="9"/>
  <c r="J116" i="9"/>
  <c r="D119" i="9"/>
  <c r="D149" i="10"/>
  <c r="D8" i="10"/>
  <c r="E8" i="10" s="1"/>
  <c r="F8" i="10" s="1"/>
  <c r="G8" i="10" s="1"/>
  <c r="H8" i="10" s="1"/>
  <c r="I8" i="10" s="1"/>
  <c r="J120" i="9" l="1"/>
  <c r="F120" i="9"/>
  <c r="V8" i="9"/>
  <c r="W8" i="9"/>
  <c r="X8" i="9"/>
  <c r="AB9" i="10"/>
  <c r="AA9" i="10"/>
  <c r="AA51" i="10"/>
  <c r="Z51" i="10"/>
  <c r="Y51" i="10"/>
  <c r="X51" i="10"/>
  <c r="W51" i="10"/>
  <c r="V51" i="10"/>
  <c r="AB45" i="10"/>
  <c r="AA45" i="10"/>
  <c r="Z45" i="10"/>
  <c r="Y45" i="10"/>
  <c r="X45" i="10"/>
  <c r="W45" i="10"/>
  <c r="V45" i="10"/>
  <c r="AB39" i="10"/>
  <c r="AA39" i="10"/>
  <c r="Z39" i="10"/>
  <c r="Y39" i="10"/>
  <c r="X39" i="10"/>
  <c r="W39" i="10"/>
  <c r="V39" i="10"/>
  <c r="AB33" i="10"/>
  <c r="AA33" i="10"/>
  <c r="L35" i="10"/>
  <c r="C145" i="10" s="1"/>
  <c r="W145" i="10" s="1"/>
  <c r="N47" i="10" l="1"/>
  <c r="O49" i="10"/>
  <c r="O48" i="10"/>
  <c r="L53" i="10"/>
  <c r="N41" i="10"/>
  <c r="O43" i="10"/>
  <c r="O42" i="10"/>
  <c r="N35" i="10"/>
  <c r="O37" i="10"/>
  <c r="O36" i="10"/>
  <c r="N53" i="10"/>
  <c r="O55" i="10"/>
  <c r="O54" i="10"/>
  <c r="O13" i="10"/>
  <c r="O12" i="10"/>
  <c r="N11" i="10"/>
  <c r="N62" i="10" s="1"/>
  <c r="C141" i="10"/>
  <c r="W141" i="10" s="1"/>
  <c r="D7" i="9"/>
  <c r="E7" i="9" s="1"/>
  <c r="F7" i="9" s="1"/>
  <c r="G7" i="9" s="1"/>
  <c r="H7" i="9" s="1"/>
  <c r="I7" i="9" s="1"/>
  <c r="L62" i="10" l="1"/>
  <c r="C148" i="10"/>
  <c r="W148" i="10" s="1"/>
  <c r="J136" i="10"/>
  <c r="M148" i="10" s="1"/>
  <c r="O63" i="10"/>
  <c r="O62" i="10"/>
  <c r="C150" i="10"/>
  <c r="Y8" i="9"/>
  <c r="Z8" i="9"/>
  <c r="M110" i="9" s="1"/>
  <c r="V110" i="9" s="1"/>
  <c r="H142" i="10" l="1"/>
  <c r="M143" i="10"/>
  <c r="H147" i="10"/>
  <c r="M145" i="10"/>
  <c r="M147" i="10"/>
  <c r="M149" i="10"/>
  <c r="H143" i="10"/>
  <c r="H149" i="10"/>
  <c r="H145" i="10"/>
  <c r="M142" i="10"/>
  <c r="M146" i="10"/>
  <c r="H146" i="10"/>
  <c r="H148" i="10"/>
  <c r="H144" i="10"/>
  <c r="M144" i="10"/>
  <c r="AA36" i="9"/>
  <c r="F119" i="9" l="1"/>
  <c r="AQ11" i="14"/>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AJ9" i="14"/>
  <c r="AK9" i="14" s="1"/>
  <c r="AJ6" i="14"/>
  <c r="AJ3" i="14"/>
  <c r="AK3" i="14" s="1"/>
  <c r="AL3" i="14" s="1"/>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R9" i="14"/>
  <c r="S9" i="14" s="1"/>
  <c r="T9" i="14" s="1"/>
  <c r="U9" i="14" s="1"/>
  <c r="V9" i="14" s="1"/>
  <c r="W9" i="14" s="1"/>
  <c r="X9" i="14" s="1"/>
  <c r="Y9" i="14" s="1"/>
  <c r="Z9" i="14" s="1"/>
  <c r="AA9" i="14" s="1"/>
  <c r="AB9" i="14" s="1"/>
  <c r="AC9" i="14" s="1"/>
  <c r="AD9" i="14" s="1"/>
  <c r="AE9" i="14" s="1"/>
  <c r="AF9" i="14" s="1"/>
  <c r="AG9" i="14" s="1"/>
  <c r="AH9" i="14" s="1"/>
  <c r="AI9" i="14" s="1"/>
  <c r="N9" i="14"/>
  <c r="O9" i="14" s="1"/>
  <c r="P9" i="14" s="1"/>
  <c r="Q9" i="14" s="1"/>
  <c r="J9" i="14"/>
  <c r="K9" i="14" s="1"/>
  <c r="L9" i="14" s="1"/>
  <c r="M9" i="14" s="1"/>
  <c r="I9" i="14"/>
  <c r="Q8" i="14"/>
  <c r="R8" i="14" s="1"/>
  <c r="S8" i="14" s="1"/>
  <c r="T8" i="14" s="1"/>
  <c r="U8" i="14" s="1"/>
  <c r="V8" i="14" s="1"/>
  <c r="W8" i="14" s="1"/>
  <c r="X8" i="14" s="1"/>
  <c r="Y8" i="14" s="1"/>
  <c r="Z8" i="14" s="1"/>
  <c r="AA8" i="14" s="1"/>
  <c r="AB8" i="14" s="1"/>
  <c r="AC8" i="14" s="1"/>
  <c r="AD8" i="14" s="1"/>
  <c r="AE8" i="14" s="1"/>
  <c r="AF8" i="14" s="1"/>
  <c r="AG8" i="14" s="1"/>
  <c r="AH8" i="14" s="1"/>
  <c r="M8" i="14"/>
  <c r="N8" i="14" s="1"/>
  <c r="O8" i="14" s="1"/>
  <c r="P8" i="14" s="1"/>
  <c r="I8" i="14"/>
  <c r="J8" i="14" s="1"/>
  <c r="K8" i="14" s="1"/>
  <c r="L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K6" i="14"/>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I6" i="14"/>
  <c r="J6" i="14" s="1"/>
  <c r="J5" i="14"/>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5" i="14"/>
  <c r="J4" i="14"/>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4" i="14"/>
  <c r="M3" i="14"/>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L3" i="14"/>
  <c r="I3" i="14"/>
  <c r="J3" i="14" s="1"/>
  <c r="K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M118" i="10" l="1"/>
  <c r="D113" i="10"/>
  <c r="C14" i="10"/>
  <c r="D14" i="10" s="1"/>
  <c r="E14" i="10" s="1"/>
  <c r="F14" i="10" s="1"/>
  <c r="G14" i="10" s="1"/>
  <c r="H14" i="10" s="1"/>
  <c r="I14" i="10" s="1"/>
  <c r="C20" i="10" s="1"/>
  <c r="D20" i="10" s="1"/>
  <c r="E20" i="10" s="1"/>
  <c r="F20" i="10" s="1"/>
  <c r="G20" i="10" s="1"/>
  <c r="H20" i="10" s="1"/>
  <c r="I20" i="10" s="1"/>
  <c r="C26" i="10" s="1"/>
  <c r="D26" i="10" s="1"/>
  <c r="E26" i="10" s="1"/>
  <c r="F26" i="10" s="1"/>
  <c r="G26" i="10" s="1"/>
  <c r="H26" i="10" s="1"/>
  <c r="I26" i="10" s="1"/>
  <c r="C32" i="10" s="1"/>
  <c r="D32" i="10" s="1"/>
  <c r="E32" i="10" s="1"/>
  <c r="F32" i="10" s="1"/>
  <c r="G32" i="10" s="1"/>
  <c r="H32" i="10" s="1"/>
  <c r="I32" i="10" s="1"/>
  <c r="C38" i="10" s="1"/>
  <c r="D38" i="10" s="1"/>
  <c r="E38" i="10" s="1"/>
  <c r="F38" i="10" s="1"/>
  <c r="G38" i="10" s="1"/>
  <c r="H38" i="10" s="1"/>
  <c r="I38" i="10" s="1"/>
  <c r="C44" i="10" s="1"/>
  <c r="D44" i="10" s="1"/>
  <c r="E44" i="10" s="1"/>
  <c r="F44" i="10" s="1"/>
  <c r="G44" i="10" s="1"/>
  <c r="H44" i="10" s="1"/>
  <c r="I44" i="10" s="1"/>
  <c r="C50" i="10" s="1"/>
  <c r="D50" i="10" s="1"/>
  <c r="E50" i="10" s="1"/>
  <c r="F50" i="10" s="1"/>
  <c r="G50" i="10" s="1"/>
  <c r="H50" i="10" s="1"/>
  <c r="I50" i="10" s="1"/>
  <c r="C56" i="10" s="1"/>
  <c r="D56" i="10" s="1"/>
  <c r="E56" i="10" s="1"/>
  <c r="F56" i="10" s="1"/>
  <c r="G56" i="10" s="1"/>
  <c r="H56" i="10" s="1"/>
  <c r="I56" i="10" s="1"/>
  <c r="L86" i="9"/>
  <c r="D81" i="9"/>
  <c r="Z36" i="9"/>
  <c r="Y36" i="9"/>
  <c r="X36" i="9"/>
  <c r="W36" i="9"/>
  <c r="V36" i="9"/>
  <c r="AB32" i="9"/>
  <c r="AA32" i="9"/>
  <c r="Z32" i="9"/>
  <c r="Y32" i="9"/>
  <c r="X32" i="9"/>
  <c r="W32" i="9"/>
  <c r="V32" i="9"/>
  <c r="AB28" i="9"/>
  <c r="AA28" i="9"/>
  <c r="Z28" i="9"/>
  <c r="Y28" i="9"/>
  <c r="X28" i="9"/>
  <c r="W28" i="9"/>
  <c r="V28" i="9"/>
  <c r="AB24" i="9"/>
  <c r="AA24" i="9"/>
  <c r="Z24" i="9"/>
  <c r="Y24" i="9"/>
  <c r="X24" i="9"/>
  <c r="W24" i="9"/>
  <c r="V24" i="9"/>
  <c r="AB20" i="9"/>
  <c r="AA20" i="9"/>
  <c r="Z20" i="9"/>
  <c r="Y20" i="9"/>
  <c r="X20" i="9"/>
  <c r="W20" i="9"/>
  <c r="V20" i="9"/>
  <c r="AB16" i="9"/>
  <c r="AA16" i="9"/>
  <c r="Z16" i="9"/>
  <c r="Y16" i="9"/>
  <c r="X16" i="9"/>
  <c r="W16" i="9"/>
  <c r="V16" i="9"/>
  <c r="AB12" i="9"/>
  <c r="AA12" i="9"/>
  <c r="Z12" i="9"/>
  <c r="Y12" i="9"/>
  <c r="X12" i="9"/>
  <c r="W12" i="9"/>
  <c r="V12" i="9"/>
  <c r="AB8" i="9"/>
  <c r="AA8" i="9"/>
  <c r="C11" i="9"/>
  <c r="D11" i="9" s="1"/>
  <c r="E11" i="9" s="1"/>
  <c r="F11" i="9" s="1"/>
  <c r="G11" i="9" s="1"/>
  <c r="H11" i="9" s="1"/>
  <c r="I11" i="9" s="1"/>
  <c r="C15" i="9" s="1"/>
  <c r="D15" i="9" s="1"/>
  <c r="E15" i="9" s="1"/>
  <c r="F15" i="9" s="1"/>
  <c r="G15" i="9" s="1"/>
  <c r="H15" i="9" s="1"/>
  <c r="I15" i="9" s="1"/>
  <c r="C19" i="9" s="1"/>
  <c r="D19" i="9" s="1"/>
  <c r="E19" i="9" s="1"/>
  <c r="F19" i="9" s="1"/>
  <c r="G19" i="9" s="1"/>
  <c r="H19" i="9" s="1"/>
  <c r="I19" i="9" s="1"/>
  <c r="C23" i="9" s="1"/>
  <c r="D23" i="9" s="1"/>
  <c r="E23" i="9" s="1"/>
  <c r="F23" i="9" s="1"/>
  <c r="G23" i="9" s="1"/>
  <c r="H23" i="9" s="1"/>
  <c r="I23" i="9" s="1"/>
  <c r="C27" i="9" s="1"/>
  <c r="D27" i="9" s="1"/>
  <c r="E27" i="9" s="1"/>
  <c r="F27" i="9" s="1"/>
  <c r="G27" i="9" s="1"/>
  <c r="H27" i="9" s="1"/>
  <c r="I27" i="9" s="1"/>
  <c r="C31" i="9" s="1"/>
  <c r="D31" i="9" s="1"/>
  <c r="E31" i="9" s="1"/>
  <c r="F31" i="9" s="1"/>
  <c r="G31" i="9" s="1"/>
  <c r="H31" i="9" s="1"/>
  <c r="I31" i="9" s="1"/>
  <c r="C35" i="9" s="1"/>
  <c r="D35" i="9" s="1"/>
  <c r="E35" i="9" s="1"/>
  <c r="F35" i="9" s="1"/>
  <c r="G35" i="9" s="1"/>
  <c r="H35" i="9" s="1"/>
  <c r="I35" i="9" s="1"/>
  <c r="C39" i="9" s="1"/>
  <c r="D39" i="9" s="1"/>
  <c r="E39" i="9" s="1"/>
  <c r="F39" i="9" s="1"/>
  <c r="G39" i="9" s="1"/>
  <c r="H39" i="9" s="1"/>
  <c r="I39" i="9" s="1"/>
  <c r="D146" i="10" l="1"/>
  <c r="D148" i="10"/>
  <c r="D143" i="10"/>
  <c r="D144" i="10"/>
  <c r="D147" i="10"/>
  <c r="D142" i="10"/>
  <c r="D145" i="10"/>
  <c r="M118" i="9" l="1"/>
  <c r="V118" i="9" s="1"/>
  <c r="D141" i="10"/>
  <c r="D150" i="10" s="1"/>
  <c r="J149" i="10" l="1"/>
  <c r="O149" i="10"/>
  <c r="M114" i="9"/>
  <c r="V114" i="9" s="1"/>
  <c r="M116" i="9"/>
  <c r="V116" i="9" s="1"/>
  <c r="M115" i="9"/>
  <c r="V115" i="9" s="1"/>
  <c r="M112" i="9"/>
  <c r="V112" i="9" s="1"/>
  <c r="M111" i="9"/>
  <c r="V111" i="9" s="1"/>
  <c r="M117" i="9"/>
  <c r="V117" i="9" s="1"/>
  <c r="M113" i="9"/>
  <c r="V113" i="9" s="1"/>
  <c r="N118" i="9"/>
  <c r="J147" i="10"/>
  <c r="O146" i="10"/>
  <c r="J145" i="10"/>
  <c r="O144" i="10"/>
  <c r="J143" i="10"/>
  <c r="O142" i="10"/>
  <c r="H141" i="10"/>
  <c r="O147" i="10"/>
  <c r="J142" i="10"/>
  <c r="J144" i="10"/>
  <c r="M141" i="10"/>
  <c r="J146" i="10"/>
  <c r="O143" i="10"/>
  <c r="O145" i="10"/>
  <c r="N120" i="9" l="1"/>
  <c r="M150" i="10"/>
  <c r="H150" i="10"/>
  <c r="J119" i="9"/>
  <c r="N117" i="9"/>
  <c r="N111" i="9"/>
  <c r="J148" i="10"/>
  <c r="O148" i="10"/>
  <c r="N116" i="9"/>
  <c r="N114" i="9"/>
  <c r="N113" i="9"/>
  <c r="N112" i="9"/>
  <c r="N115" i="9"/>
  <c r="J141" i="10"/>
  <c r="O141" i="10"/>
  <c r="J150" i="10" l="1"/>
  <c r="O150" i="10"/>
  <c r="E151" i="10" s="1"/>
  <c r="M119" i="9"/>
  <c r="N110" i="9"/>
  <c r="N119" i="9" s="1"/>
  <c r="F130" i="10" l="1"/>
  <c r="F98" i="9"/>
</calcChain>
</file>

<file path=xl/comments1.xml><?xml version="1.0" encoding="utf-8"?>
<comments xmlns="http://schemas.openxmlformats.org/spreadsheetml/2006/main">
  <authors>
    <author>厚生労働省ネットワークシステム</author>
  </authors>
  <commentList>
    <comment ref="K5" authorId="0" shapeId="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　100回以下
上記のような場合に、第１～第５までで150回を5回とカウント（①）するより、第１～第４を150回以上、第５～８を100回以上とカウント（②）した方が総額が高くなる。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sharedStrings.xml><?xml version="1.0" encoding="utf-8"?>
<sst xmlns="http://schemas.openxmlformats.org/spreadsheetml/2006/main" count="352" uniqueCount="140">
  <si>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</si>
  <si>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</si>
  <si>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</si>
  <si>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</si>
  <si>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</si>
  <si>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</si>
  <si>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</si>
  <si>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</si>
  <si>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</si>
  <si>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</si>
  <si>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</si>
  <si>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</si>
  <si>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</si>
  <si>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</si>
  <si>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</si>
  <si>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○○○都道府県知事　様</t>
    <rPh sb="3" eb="7">
      <t>トドウフケン</t>
    </rPh>
    <rPh sb="7" eb="9">
      <t>チジ</t>
    </rPh>
    <rPh sb="10" eb="11">
      <t>サマ</t>
    </rPh>
    <phoneticPr fontId="2"/>
  </si>
  <si>
    <t>上記が事実と相違ないことを証明する。</t>
    <rPh sb="0" eb="2">
      <t>ジョウキ</t>
    </rPh>
    <rPh sb="3" eb="5">
      <t>ジジツ</t>
    </rPh>
    <rPh sb="6" eb="8">
      <t>ソウイ</t>
    </rPh>
    <rPh sb="13" eb="15">
      <t>ショウメイ</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</si>
  <si>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</si>
  <si>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回</t>
    <rPh sb="0" eb="1">
      <t>カイ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</si>
  <si>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</si>
  <si>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</si>
  <si>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</si>
  <si>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</si>
  <si>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</si>
  <si>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</si>
  <si>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</si>
  <si>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</si>
  <si>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</si>
  <si>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</si>
  <si>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</si>
  <si>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</si>
  <si>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合計</t>
    <rPh sb="0" eb="2">
      <t>ゴウケイ</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</si>
  <si>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</si>
  <si>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</si>
  <si>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</si>
  <si>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</si>
  <si>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</si>
  <si>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</si>
  <si>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</si>
  <si>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医療機関○○病院</t>
    <rPh sb="0" eb="2">
      <t>イリョウ</t>
    </rPh>
    <rPh sb="2" eb="4">
      <t>キカン</t>
    </rPh>
    <rPh sb="6" eb="8">
      <t>ビョウイン</t>
    </rPh>
    <phoneticPr fontId="2"/>
  </si>
  <si>
    <t>医療機関○○クリニック</t>
    <rPh sb="0" eb="2">
      <t>イリョウ</t>
    </rPh>
    <rPh sb="2" eb="4">
      <t>キカン</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</si>
  <si>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</si>
  <si>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</si>
  <si>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</si>
  <si>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</si>
  <si>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</si>
  <si>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</si>
  <si>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</si>
  <si>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</si>
  <si>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</si>
  <si>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</si>
  <si>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</si>
  <si>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</si>
  <si>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</si>
  <si>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</si>
  <si>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</si>
  <si>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</si>
  <si>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</si>
  <si>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</si>
  <si>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</si>
  <si>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</si>
  <si>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</si>
  <si>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</si>
  <si>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</si>
  <si>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</si>
  <si>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</si>
  <si>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</si>
  <si>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</si>
  <si>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</si>
  <si>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</si>
  <si>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</si>
  <si>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</si>
  <si>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</si>
  <si>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</si>
  <si>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</si>
  <si>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</si>
  <si>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</si>
  <si>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</si>
  <si>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</si>
  <si>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</si>
  <si>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</si>
  <si>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</si>
  <si>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</si>
  <si>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</si>
  <si>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</si>
  <si>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</si>
  <si>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</si>
  <si>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</si>
  <si>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</si>
  <si>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</si>
  <si>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</si>
  <si>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</si>
  <si>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</si>
  <si>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</si>
  <si>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</si>
  <si>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</si>
  <si>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</si>
  <si>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</si>
  <si>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</si>
  <si>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</si>
  <si>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様式２（病院用）</t>
    <rPh sb="4" eb="6">
      <t>ビョウイン</t>
    </rPh>
    <rPh sb="6" eb="7">
      <t>ヨウ</t>
    </rPh>
    <phoneticPr fontId="2"/>
  </si>
  <si>
    <t>様式２（診療所用 ）</t>
    <rPh sb="4" eb="7">
      <t>シンリョウジョ</t>
    </rPh>
    <rPh sb="7" eb="8">
      <t>ヨウ</t>
    </rPh>
    <phoneticPr fontId="2"/>
  </si>
  <si>
    <t>様式3（病院用）</t>
    <rPh sb="4" eb="6">
      <t>ビョウイン</t>
    </rPh>
    <rPh sb="6" eb="7">
      <t>ヨウ</t>
    </rPh>
    <phoneticPr fontId="2"/>
  </si>
  <si>
    <t>様式3（診療所用）</t>
    <rPh sb="4" eb="7">
      <t>シンリョウジョ</t>
    </rPh>
    <rPh sb="7" eb="8">
      <t>ヨウ</t>
    </rPh>
    <phoneticPr fontId="2"/>
  </si>
  <si>
    <t>10月2日から12月3日の間で、</t>
    <phoneticPr fontId="2"/>
  </si>
  <si>
    <t>　10月2日から12月3日の期間において、別紙報告書のとおりコロナウイルスワクチンの接種を実施したため、以下のとおり請求する。</t>
    <rPh sb="14" eb="16">
      <t>キカン</t>
    </rPh>
    <rPh sb="42" eb="44">
      <t>セッシュ</t>
    </rPh>
    <rPh sb="45" eb="47">
      <t>ジッシ</t>
    </rPh>
    <rPh sb="52" eb="54">
      <t>イカ</t>
    </rPh>
    <rPh sb="58" eb="60">
      <t>セイキュウ</t>
    </rPh>
    <phoneticPr fontId="2"/>
  </si>
  <si>
    <t>医師に係る交付</t>
    <rPh sb="0" eb="2">
      <t>イシ</t>
    </rPh>
    <rPh sb="3" eb="4">
      <t>カカ</t>
    </rPh>
    <rPh sb="5" eb="7">
      <t>コウフ</t>
    </rPh>
    <phoneticPr fontId="2"/>
  </si>
  <si>
    <t>看護師等に係る交付</t>
    <rPh sb="0" eb="3">
      <t>カンゴシ</t>
    </rPh>
    <rPh sb="3" eb="4">
      <t>トウ</t>
    </rPh>
    <rPh sb="5" eb="6">
      <t>カカ</t>
    </rPh>
    <rPh sb="7" eb="9">
      <t>コウフ</t>
    </rPh>
    <phoneticPr fontId="2"/>
  </si>
  <si>
    <t>時間外等の接種体制の有無</t>
  </si>
  <si>
    <t>時間外等の接種体制の有無</t>
    <rPh sb="0" eb="3">
      <t>ジカンガイ</t>
    </rPh>
    <rPh sb="3" eb="4">
      <t>トウ</t>
    </rPh>
    <rPh sb="5" eb="7">
      <t>セッシュ</t>
    </rPh>
    <rPh sb="7" eb="9">
      <t>タイセイ</t>
    </rPh>
    <rPh sb="10" eb="12">
      <t>ウム</t>
    </rPh>
    <phoneticPr fontId="2"/>
  </si>
  <si>
    <t>時間外等の接種体制の有無</t>
    <phoneticPr fontId="2"/>
  </si>
  <si>
    <r>
      <t>時間外等に接種体制を取った上で、</t>
    </r>
    <r>
      <rPr>
        <sz val="14"/>
        <color theme="1"/>
        <rFont val="游ゴシック"/>
        <family val="3"/>
        <charset val="128"/>
        <scheme val="minor"/>
      </rPr>
      <t>50回以上接種を行った日</t>
    </r>
    <rPh sb="0" eb="2">
      <t>ジカン</t>
    </rPh>
    <rPh sb="2" eb="4">
      <t>ガイトウ</t>
    </rPh>
    <phoneticPr fontId="2"/>
  </si>
  <si>
    <t>時間外等に接種体制を取り、
1日50回以上接種した加算</t>
    <rPh sb="3" eb="4">
      <t>トウ</t>
    </rPh>
    <rPh sb="15" eb="16">
      <t>ニチ</t>
    </rPh>
    <rPh sb="18" eb="21">
      <t>カイイジョウ</t>
    </rPh>
    <rPh sb="21" eb="23">
      <t>セッシュ</t>
    </rPh>
    <rPh sb="25" eb="27">
      <t>カサン</t>
    </rPh>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</si>
  <si>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</si>
  <si>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10月2日から12月3日の間</t>
    <rPh sb="4" eb="5">
      <t>ニチ</t>
    </rPh>
    <rPh sb="13" eb="14">
      <t>アイダ</t>
    </rPh>
    <phoneticPr fontId="2"/>
  </si>
  <si>
    <t>※ 週のうち少なくとも１日は時間外、夜間または休日における接種体制を要する。</t>
    <phoneticPr fontId="2"/>
  </si>
  <si>
    <r>
      <t>150回以上接種した取扱いとする週</t>
    </r>
    <r>
      <rPr>
        <vertAlign val="superscript"/>
        <sz val="22"/>
        <color theme="1"/>
        <rFont val="游ゴシック"/>
        <family val="3"/>
        <charset val="128"/>
        <scheme val="minor"/>
      </rPr>
      <t>※</t>
    </r>
    <rPh sb="10" eb="12">
      <t>トリアツカ</t>
    </rPh>
    <phoneticPr fontId="2"/>
  </si>
  <si>
    <r>
      <t>100回以上接種した取扱いとする週</t>
    </r>
    <r>
      <rPr>
        <vertAlign val="superscript"/>
        <sz val="22"/>
        <color theme="1"/>
        <rFont val="游ゴシック"/>
        <family val="3"/>
        <charset val="128"/>
        <scheme val="minor"/>
      </rPr>
      <t>※</t>
    </r>
    <rPh sb="10" eb="12">
      <t>トリアツカ</t>
    </rPh>
    <phoneticPr fontId="2"/>
  </si>
  <si>
    <t>※同一日に左記の加算と重複は不可
また、当日に時間外等の体制を要する</t>
    <rPh sb="1" eb="3">
      <t>ドウイツ</t>
    </rPh>
    <rPh sb="3" eb="4">
      <t>ビ</t>
    </rPh>
    <rPh sb="5" eb="7">
      <t>サキ</t>
    </rPh>
    <rPh sb="8" eb="10">
      <t>カサン</t>
    </rPh>
    <rPh sb="11" eb="13">
      <t>ジュウフク</t>
    </rPh>
    <rPh sb="14" eb="16">
      <t>フカ</t>
    </rPh>
    <rPh sb="20" eb="22">
      <t>トウジツ</t>
    </rPh>
    <rPh sb="23" eb="25">
      <t>ジカン</t>
    </rPh>
    <rPh sb="25" eb="27">
      <t>ガイトウ</t>
    </rPh>
    <rPh sb="31" eb="32">
      <t>ヨウ</t>
    </rPh>
    <phoneticPr fontId="2"/>
  </si>
  <si>
    <t>（4週以上で、医師・看護師等に係る交付）</t>
    <rPh sb="2" eb="3">
      <t>シュウ</t>
    </rPh>
    <rPh sb="3" eb="5">
      <t>イジョウ</t>
    </rPh>
    <rPh sb="7" eb="9">
      <t>イシ</t>
    </rPh>
    <rPh sb="10" eb="13">
      <t>カンゴシ</t>
    </rPh>
    <rPh sb="13" eb="14">
      <t>トウ</t>
    </rPh>
    <rPh sb="15" eb="16">
      <t>カカ</t>
    </rPh>
    <rPh sb="17" eb="19">
      <t>コウフ</t>
    </rPh>
    <phoneticPr fontId="2"/>
  </si>
  <si>
    <t>合計</t>
    <rPh sb="0" eb="2">
      <t>ゴウケイ</t>
    </rPh>
    <phoneticPr fontId="2"/>
  </si>
  <si>
    <t>1日当たり50回以上接種を
実施した週</t>
    <rPh sb="14" eb="16">
      <t>ジッシ</t>
    </rPh>
    <rPh sb="18" eb="19">
      <t>シュウ</t>
    </rPh>
    <phoneticPr fontId="2"/>
  </si>
  <si>
    <r>
      <t>50 回以上／日の接種を週１日以上達成した週</t>
    </r>
    <r>
      <rPr>
        <vertAlign val="superscript"/>
        <sz val="22"/>
        <color theme="1"/>
        <rFont val="游ゴシック"/>
        <family val="3"/>
        <charset val="128"/>
        <scheme val="minor"/>
      </rPr>
      <t>※</t>
    </r>
    <rPh sb="21" eb="22">
      <t>シュウ</t>
    </rPh>
    <phoneticPr fontId="2"/>
  </si>
  <si>
    <t>※ 時間外、夜間または休日における接種体制の有無に関わらない。</t>
    <rPh sb="22" eb="24">
      <t>ウム</t>
    </rPh>
    <rPh sb="25" eb="26">
      <t>カカ</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</si>
  <si>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</si>
  <si>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※11月30日までカウント</t>
    <rPh sb="3" eb="4">
      <t>ガツ</t>
    </rPh>
    <rPh sb="6" eb="7">
      <t>ニチ</t>
    </rPh>
    <phoneticPr fontId="2"/>
  </si>
  <si>
    <t>1日50回以上
接種した日の
特別体制時間</t>
    <rPh sb="1" eb="2">
      <t>ニチ</t>
    </rPh>
    <rPh sb="4" eb="5">
      <t>カイ</t>
    </rPh>
    <rPh sb="5" eb="7">
      <t>イジョウ</t>
    </rPh>
    <rPh sb="8" eb="10">
      <t>セッシュ</t>
    </rPh>
    <rPh sb="12" eb="13">
      <t>ヒ</t>
    </rPh>
    <rPh sb="15" eb="17">
      <t>トクベツ</t>
    </rPh>
    <rPh sb="17" eb="19">
      <t>タイセイ</t>
    </rPh>
    <rPh sb="19" eb="21">
      <t>ジカン</t>
    </rPh>
    <phoneticPr fontId="2"/>
  </si>
  <si>
    <t>　10月2日から12月3日の期間において、別紙報告書のとおりコロナウイルスワクチンの接種を実施したため、以下のとおり請求する。</t>
    <rPh sb="3" eb="4">
      <t>ガツ</t>
    </rPh>
    <rPh sb="5" eb="6">
      <t>ニチ</t>
    </rPh>
    <rPh sb="14" eb="16">
      <t>キカン</t>
    </rPh>
    <rPh sb="42" eb="44">
      <t>セッシュ</t>
    </rPh>
    <rPh sb="45" eb="47">
      <t>ジッシ</t>
    </rPh>
    <rPh sb="52" eb="54">
      <t>イカ</t>
    </rPh>
    <rPh sb="58" eb="60">
      <t>セイキュウ</t>
    </rPh>
    <phoneticPr fontId="2"/>
  </si>
  <si>
    <t>（参考）標榜する診療時間</t>
    <rPh sb="1" eb="3">
      <t>サンコウ</t>
    </rPh>
    <rPh sb="4" eb="6">
      <t>ヒョウボウ</t>
    </rPh>
    <rPh sb="8" eb="10">
      <t>シンリョウ</t>
    </rPh>
    <rPh sb="10" eb="12">
      <t>ジカン</t>
    </rPh>
    <phoneticPr fontId="2"/>
  </si>
  <si>
    <t>日</t>
  </si>
  <si>
    <t>月</t>
  </si>
  <si>
    <t>火</t>
  </si>
  <si>
    <t>水</t>
  </si>
  <si>
    <t>木</t>
  </si>
  <si>
    <t>金</t>
  </si>
  <si>
    <t>土</t>
  </si>
  <si>
    <t>参考記載：1日50回加算の対象となった接種の数</t>
    <rPh sb="0" eb="2">
      <t>サンコウ</t>
    </rPh>
    <rPh sb="2" eb="4">
      <t>キサイ</t>
    </rPh>
    <rPh sb="13" eb="15">
      <t>タイショウ</t>
    </rPh>
    <rPh sb="19" eb="21">
      <t>セッシュ</t>
    </rPh>
    <rPh sb="22" eb="23">
      <t>スウ</t>
    </rPh>
    <phoneticPr fontId="2"/>
  </si>
  <si>
    <t>参考記載：各加算の対象となった接種の数</t>
    <rPh sb="5" eb="6">
      <t>カク</t>
    </rPh>
    <phoneticPr fontId="2"/>
  </si>
  <si>
    <t>特別な接種体制を確保し、かつ、50回/日を週1日以上、4週間以上達成した場合
（１日に50回以上接種を行った日が対象）</t>
    <rPh sb="17" eb="18">
      <t>カイ</t>
    </rPh>
    <rPh sb="19" eb="20">
      <t>ヒ</t>
    </rPh>
    <rPh sb="21" eb="22">
      <t>シュウ</t>
    </rPh>
    <rPh sb="30" eb="32">
      <t>イジョウ</t>
    </rPh>
    <rPh sb="36" eb="38">
      <t>バアイ</t>
    </rPh>
    <rPh sb="41" eb="42">
      <t>ニチ</t>
    </rPh>
    <rPh sb="45" eb="46">
      <t>カイ</t>
    </rPh>
    <rPh sb="46" eb="48">
      <t>イジョウ</t>
    </rPh>
    <rPh sb="48" eb="50">
      <t>セッシュ</t>
    </rPh>
    <rPh sb="51" eb="52">
      <t>オコナ</t>
    </rPh>
    <rPh sb="54" eb="55">
      <t>ヒ</t>
    </rPh>
    <rPh sb="56" eb="58">
      <t>タイショウ</t>
    </rPh>
    <phoneticPr fontId="2"/>
  </si>
  <si>
    <t>※計算上、必要なので消さないこと。（印刷不要）</t>
    <rPh sb="1" eb="4">
      <t>ケイサンジョウ</t>
    </rPh>
    <rPh sb="5" eb="7">
      <t>ヒツヨウ</t>
    </rPh>
    <rPh sb="10" eb="11">
      <t>ケ</t>
    </rPh>
    <rPh sb="18" eb="20">
      <t>インサツ</t>
    </rPh>
    <rPh sb="20" eb="22">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</si>
</sst>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 numFmtId="183" formatCode="m/d;@"/>
    <numFmt numFmtId="184" formatCode="m&quot;月&quot;d&quot;日の週&quot;"/>
    <numFmt numFmtId="185" formatCode="#,##0&quot;時間&quot;;[Red]\-#,##0&quot;時間&quot;"/>
    <numFmt numFmtId="186" formatCode="General&quot;日実施&quot;"/>
    <numFmt numFmtId="187" formatCode="#,##0&quot;回&quot;;[Red]\-#,##0&quot;回&quot;"/>
    <numFmt numFmtId="188" formatCode="#,##0&quot;回）&quot;;[Red]\-#,##0&quot;回）&quot;"/>
    <numFmt numFmtId="189" formatCode="\(General&quot;回&quot;\)"/>
    <numFmt numFmtId="190" formatCode="\(#,##0&quot;回&quot;\);[Red]\(\-#,##0&quot;回&quot;\)"/>
  </numFmts>
  <fonts count="4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b/>
      <sz val="16"/>
      <color theme="0"/>
      <name val="游ゴシック"/>
      <family val="3"/>
      <charset val="128"/>
      <scheme val="minor"/>
    </font>
    <font>
      <vertAlign val="superscript"/>
      <sz val="22"/>
      <color theme="1"/>
      <name val="游ゴシック"/>
      <family val="3"/>
      <charset val="128"/>
      <scheme val="minor"/>
    </font>
    <font>
      <b/>
      <sz val="14"/>
      <color rgb="FFFF0000"/>
      <name val="游ゴシック"/>
      <family val="3"/>
      <charset val="128"/>
      <scheme val="minor"/>
    </font>
    <font>
      <b/>
      <sz val="14"/>
      <color rgb="FF66FFFF"/>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b/>
      <sz val="16"/>
      <color rgb="FF66FFFF"/>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15">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2" fillId="0" borderId="7" xfId="2" applyFont="1" applyBorder="1">
      <alignment vertical="center"/>
    </xf>
    <xf numFmtId="0" fontId="13" fillId="0" borderId="7"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176" fontId="23" fillId="2" borderId="1" xfId="0" applyNumberFormat="1" applyFont="1" applyFill="1" applyBorder="1" applyAlignment="1">
      <alignment horizontal="center" vertical="center"/>
    </xf>
    <xf numFmtId="0" fontId="8" fillId="0" borderId="1" xfId="0" applyFont="1" applyBorder="1">
      <alignment vertical="center"/>
    </xf>
    <xf numFmtId="0" fontId="8" fillId="4"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22" fillId="0" borderId="0" xfId="1" applyFont="1" applyBorder="1" applyAlignment="1">
      <alignment horizontal="center" vertical="center"/>
    </xf>
    <xf numFmtId="38" fontId="8" fillId="3" borderId="1" xfId="1" applyFont="1" applyFill="1" applyBorder="1" applyAlignment="1">
      <alignment horizontal="center" vertical="center"/>
    </xf>
    <xf numFmtId="0" fontId="25" fillId="0" borderId="0" xfId="0" applyFont="1" applyAlignment="1">
      <alignment horizontal="right" vertical="center"/>
    </xf>
    <xf numFmtId="0" fontId="22"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8" fillId="0" borderId="0" xfId="0" applyFont="1">
      <alignment vertical="center"/>
    </xf>
    <xf numFmtId="0" fontId="11" fillId="0" borderId="7" xfId="0" applyFont="1" applyBorder="1">
      <alignment vertical="center"/>
    </xf>
    <xf numFmtId="0" fontId="11" fillId="0" borderId="1" xfId="0" applyFont="1" applyBorder="1">
      <alignment vertical="center"/>
    </xf>
    <xf numFmtId="0" fontId="29" fillId="0" borderId="0" xfId="2" applyFont="1" applyBorder="1">
      <alignment vertical="center"/>
    </xf>
    <xf numFmtId="0" fontId="29" fillId="0" borderId="0" xfId="0" applyFont="1">
      <alignment vertical="center"/>
    </xf>
    <xf numFmtId="179" fontId="11" fillId="0" borderId="0" xfId="0" applyNumberFormat="1" applyFont="1">
      <alignment vertical="center"/>
    </xf>
    <xf numFmtId="177" fontId="11" fillId="0" borderId="0" xfId="0" applyNumberFormat="1" applyFont="1">
      <alignment vertical="center"/>
    </xf>
    <xf numFmtId="178" fontId="11" fillId="0" borderId="9" xfId="1" applyNumberFormat="1" applyFont="1" applyBorder="1">
      <alignment vertical="center"/>
    </xf>
    <xf numFmtId="0" fontId="11" fillId="0" borderId="0" xfId="0" applyFont="1" applyBorder="1">
      <alignment vertical="center"/>
    </xf>
    <xf numFmtId="0" fontId="11" fillId="0" borderId="16" xfId="0" applyFont="1" applyBorder="1">
      <alignment vertical="center"/>
    </xf>
    <xf numFmtId="178" fontId="11" fillId="0" borderId="16" xfId="1" applyNumberFormat="1" applyFont="1" applyBorder="1">
      <alignment vertical="center"/>
    </xf>
    <xf numFmtId="38" fontId="11" fillId="0" borderId="0" xfId="1" applyFont="1" applyBorder="1" applyAlignment="1">
      <alignment horizontal="right" vertical="center"/>
    </xf>
    <xf numFmtId="0" fontId="6" fillId="0" borderId="0" xfId="0" applyFont="1">
      <alignment vertical="center"/>
    </xf>
    <xf numFmtId="0" fontId="24" fillId="0" borderId="0" xfId="0" applyFont="1">
      <alignment vertical="center"/>
    </xf>
    <xf numFmtId="0" fontId="32" fillId="0" borderId="7" xfId="2" applyFont="1" applyBorder="1">
      <alignment vertical="center"/>
    </xf>
    <xf numFmtId="0" fontId="33" fillId="0" borderId="7" xfId="0" applyFont="1" applyBorder="1">
      <alignment vertical="center"/>
    </xf>
    <xf numFmtId="0" fontId="0" fillId="0" borderId="7" xfId="0" applyBorder="1">
      <alignment vertical="center"/>
    </xf>
    <xf numFmtId="0" fontId="35" fillId="0" borderId="0" xfId="0" applyFont="1" applyAlignment="1">
      <alignment horizontal="right" vertical="center"/>
    </xf>
    <xf numFmtId="178" fontId="11" fillId="0" borderId="9" xfId="1" applyNumberFormat="1" applyFont="1" applyBorder="1" applyAlignment="1">
      <alignment horizontal="right" vertical="center"/>
    </xf>
    <xf numFmtId="178" fontId="11" fillId="0" borderId="16" xfId="1" applyNumberFormat="1" applyFont="1" applyBorder="1" applyAlignment="1">
      <alignment horizontal="right" vertical="center"/>
    </xf>
    <xf numFmtId="0" fontId="35" fillId="0" borderId="0" xfId="0" applyFont="1">
      <alignment vertical="center"/>
    </xf>
    <xf numFmtId="0" fontId="31" fillId="0" borderId="0" xfId="0" applyFont="1">
      <alignment vertical="center"/>
    </xf>
    <xf numFmtId="0" fontId="9" fillId="0" borderId="0" xfId="0" applyFont="1" applyAlignment="1">
      <alignment horizontal="center" vertical="center"/>
    </xf>
    <xf numFmtId="0" fontId="27" fillId="0" borderId="7" xfId="0" applyFont="1" applyBorder="1">
      <alignment vertical="center"/>
    </xf>
    <xf numFmtId="0" fontId="11" fillId="3" borderId="7" xfId="2" applyFont="1" applyFill="1" applyBorder="1">
      <alignment vertical="center"/>
    </xf>
    <xf numFmtId="40" fontId="8" fillId="3" borderId="1" xfId="1" applyNumberFormat="1" applyFont="1" applyFill="1" applyBorder="1" applyAlignment="1">
      <alignment horizontal="center" vertical="center"/>
    </xf>
    <xf numFmtId="0" fontId="10" fillId="0" borderId="0" xfId="0" applyFont="1" applyBorder="1">
      <alignment vertical="center"/>
    </xf>
    <xf numFmtId="0" fontId="10" fillId="0" borderId="17" xfId="0" applyFont="1" applyBorder="1">
      <alignment vertical="center"/>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25" fillId="5" borderId="0" xfId="0" applyFont="1" applyFill="1">
      <alignment vertical="center"/>
    </xf>
    <xf numFmtId="0" fontId="36" fillId="0" borderId="0" xfId="0" applyFont="1">
      <alignment vertical="center"/>
    </xf>
    <xf numFmtId="0" fontId="25" fillId="0" borderId="17" xfId="0" applyFont="1" applyBorder="1">
      <alignment vertical="center"/>
    </xf>
    <xf numFmtId="0" fontId="25" fillId="0" borderId="0" xfId="0" applyFont="1">
      <alignment vertical="center"/>
    </xf>
    <xf numFmtId="0" fontId="17" fillId="0" borderId="0" xfId="0" applyFont="1" applyAlignment="1">
      <alignment vertical="top"/>
    </xf>
    <xf numFmtId="0" fontId="25" fillId="0" borderId="0" xfId="0" applyFont="1" applyAlignment="1">
      <alignment horizontal="center" vertical="center"/>
    </xf>
    <xf numFmtId="0" fontId="25" fillId="0" borderId="0" xfId="0" applyFont="1" applyFill="1">
      <alignment vertical="center"/>
    </xf>
    <xf numFmtId="0" fontId="10" fillId="0" borderId="0" xfId="0" applyFont="1" applyFill="1">
      <alignment vertical="center"/>
    </xf>
    <xf numFmtId="0" fontId="0" fillId="0" borderId="0" xfId="0" applyFill="1">
      <alignment vertical="center"/>
    </xf>
    <xf numFmtId="0" fontId="25" fillId="0" borderId="0" xfId="0" applyFont="1" applyBorder="1">
      <alignment vertical="center"/>
    </xf>
    <xf numFmtId="0" fontId="17" fillId="0" borderId="0" xfId="0" applyFont="1" applyAlignment="1">
      <alignment horizontal="right" vertical="center"/>
    </xf>
    <xf numFmtId="38" fontId="15" fillId="0" borderId="15" xfId="1" applyFont="1" applyBorder="1" applyAlignment="1">
      <alignment horizontal="center" vertical="center"/>
    </xf>
    <xf numFmtId="0" fontId="18" fillId="0" borderId="0" xfId="0" applyFont="1" applyAlignment="1"/>
    <xf numFmtId="0" fontId="16" fillId="0" borderId="0" xfId="0" applyFont="1" applyAlignment="1">
      <alignment horizontal="center" vertical="top"/>
    </xf>
    <xf numFmtId="0" fontId="22" fillId="0" borderId="1" xfId="0" applyFont="1" applyBorder="1" applyAlignment="1">
      <alignment horizontal="center" vertical="center"/>
    </xf>
    <xf numFmtId="0" fontId="8" fillId="0" borderId="1" xfId="0" applyFont="1" applyBorder="1" applyAlignment="1">
      <alignment horizontal="center" vertical="center"/>
    </xf>
    <xf numFmtId="181" fontId="11" fillId="0" borderId="9" xfId="1" applyNumberFormat="1" applyFont="1" applyBorder="1" applyAlignment="1">
      <alignment horizontal="right" vertical="center"/>
    </xf>
    <xf numFmtId="0" fontId="11" fillId="0" borderId="0" xfId="0" applyFont="1">
      <alignment vertical="center"/>
    </xf>
    <xf numFmtId="0" fontId="11" fillId="0" borderId="1" xfId="0" applyFont="1" applyBorder="1" applyAlignment="1">
      <alignment horizontal="center" vertical="center"/>
    </xf>
    <xf numFmtId="0" fontId="0" fillId="0" borderId="0" xfId="0">
      <alignment vertical="center"/>
    </xf>
    <xf numFmtId="0" fontId="11" fillId="0" borderId="7" xfId="2" applyFont="1" applyBorder="1">
      <alignment vertical="center"/>
    </xf>
    <xf numFmtId="181" fontId="11" fillId="0" borderId="16" xfId="1" applyNumberFormat="1" applyFont="1" applyBorder="1" applyAlignment="1">
      <alignment horizontal="righ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176" fontId="37" fillId="2" borderId="1" xfId="0" applyNumberFormat="1" applyFont="1" applyFill="1" applyBorder="1" applyAlignment="1">
      <alignment horizontal="center" vertical="center"/>
    </xf>
    <xf numFmtId="38" fontId="15" fillId="3" borderId="1" xfId="1" applyFont="1" applyFill="1" applyBorder="1" applyAlignment="1">
      <alignment horizontal="center" vertical="center"/>
    </xf>
    <xf numFmtId="0" fontId="28"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183" fontId="0" fillId="0" borderId="7" xfId="0" applyNumberFormat="1" applyBorder="1">
      <alignment vertical="center"/>
    </xf>
    <xf numFmtId="183" fontId="0" fillId="0" borderId="21" xfId="0" applyNumberFormat="1" applyBorder="1">
      <alignment vertical="center"/>
    </xf>
    <xf numFmtId="183" fontId="0" fillId="0" borderId="22" xfId="0" applyNumberFormat="1" applyBorder="1">
      <alignment vertical="center"/>
    </xf>
    <xf numFmtId="0" fontId="11" fillId="0" borderId="0" xfId="0" applyFont="1">
      <alignment vertical="center"/>
    </xf>
    <xf numFmtId="181" fontId="11" fillId="0" borderId="9" xfId="1" applyNumberFormat="1" applyFont="1" applyBorder="1" applyAlignment="1">
      <alignment horizontal="right" vertical="center"/>
    </xf>
    <xf numFmtId="177" fontId="15" fillId="0" borderId="13" xfId="1" applyNumberFormat="1" applyFont="1" applyBorder="1">
      <alignment vertical="center"/>
    </xf>
    <xf numFmtId="0" fontId="15" fillId="3" borderId="12" xfId="0" applyFont="1" applyFill="1" applyBorder="1" applyAlignment="1">
      <alignment horizontal="center" vertical="center"/>
    </xf>
    <xf numFmtId="0" fontId="15" fillId="3" borderId="13" xfId="0" applyFont="1" applyFill="1" applyBorder="1" applyAlignment="1">
      <alignment horizontal="center" vertical="center"/>
    </xf>
    <xf numFmtId="0" fontId="11" fillId="0" borderId="0" xfId="0" applyFont="1">
      <alignment vertical="center"/>
    </xf>
    <xf numFmtId="180" fontId="11" fillId="0" borderId="16" xfId="1" applyNumberFormat="1" applyFont="1" applyBorder="1" applyAlignment="1">
      <alignment horizontal="right" vertical="center"/>
    </xf>
    <xf numFmtId="180" fontId="11" fillId="0" borderId="9" xfId="1" applyNumberFormat="1" applyFont="1" applyBorder="1" applyAlignment="1">
      <alignment horizontal="right" vertical="center"/>
    </xf>
    <xf numFmtId="38" fontId="8" fillId="0" borderId="9" xfId="1" applyFont="1" applyFill="1" applyBorder="1" applyAlignment="1">
      <alignment horizontal="left" vertical="center"/>
    </xf>
    <xf numFmtId="38" fontId="8" fillId="0" borderId="15" xfId="1" applyFont="1" applyFill="1" applyBorder="1" applyAlignment="1">
      <alignment horizontal="left" vertical="center"/>
    </xf>
    <xf numFmtId="38" fontId="8" fillId="0" borderId="7" xfId="1" applyFont="1" applyFill="1" applyBorder="1" applyAlignment="1">
      <alignment horizontal="left" vertical="center"/>
    </xf>
    <xf numFmtId="38" fontId="8" fillId="0" borderId="11" xfId="1" applyFont="1" applyFill="1" applyBorder="1" applyAlignment="1">
      <alignment horizontal="left" vertical="center"/>
    </xf>
    <xf numFmtId="38" fontId="15" fillId="0" borderId="0" xfId="1" applyFont="1" applyBorder="1">
      <alignment vertical="center"/>
    </xf>
    <xf numFmtId="184" fontId="11" fillId="0" borderId="7" xfId="0" applyNumberFormat="1" applyFont="1" applyBorder="1" applyAlignment="1">
      <alignment horizontal="left" vertical="center"/>
    </xf>
    <xf numFmtId="177" fontId="15" fillId="0" borderId="14" xfId="1" applyNumberFormat="1" applyFont="1" applyBorder="1">
      <alignment vertical="center"/>
    </xf>
    <xf numFmtId="0" fontId="15" fillId="3" borderId="14" xfId="0" applyFont="1" applyFill="1" applyBorder="1" applyAlignment="1">
      <alignment horizontal="center" vertical="center"/>
    </xf>
    <xf numFmtId="38" fontId="15" fillId="0" borderId="14" xfId="1" applyFont="1" applyFill="1" applyBorder="1" applyAlignment="1">
      <alignment horizontal="center" vertical="center"/>
    </xf>
    <xf numFmtId="38" fontId="15" fillId="0" borderId="13" xfId="1" applyFont="1" applyFill="1" applyBorder="1" applyAlignment="1">
      <alignment horizontal="center" vertical="center"/>
    </xf>
    <xf numFmtId="38" fontId="15" fillId="0" borderId="2" xfId="1" applyFont="1" applyFill="1" applyBorder="1">
      <alignment vertical="center"/>
    </xf>
    <xf numFmtId="38" fontId="15" fillId="0" borderId="3" xfId="1" applyFont="1" applyFill="1" applyBorder="1">
      <alignment vertical="center"/>
    </xf>
    <xf numFmtId="38" fontId="15" fillId="0" borderId="0" xfId="1" applyFont="1" applyBorder="1" applyAlignment="1">
      <alignment horizontal="center" vertical="center"/>
    </xf>
    <xf numFmtId="179" fontId="11" fillId="0" borderId="0" xfId="0" applyNumberFormat="1" applyFont="1">
      <alignment vertical="center"/>
    </xf>
    <xf numFmtId="177" fontId="15" fillId="0" borderId="2" xfId="1" applyNumberFormat="1" applyFont="1" applyFill="1" applyBorder="1">
      <alignment vertical="center"/>
    </xf>
    <xf numFmtId="180" fontId="11" fillId="0" borderId="23" xfId="1" applyNumberFormat="1" applyFont="1" applyBorder="1" applyAlignment="1">
      <alignment horizontal="right" vertical="center"/>
    </xf>
    <xf numFmtId="180" fontId="11" fillId="0" borderId="25" xfId="1" applyNumberFormat="1" applyFont="1" applyBorder="1" applyAlignment="1">
      <alignment horizontal="right" vertical="center"/>
    </xf>
    <xf numFmtId="185" fontId="15" fillId="0" borderId="1" xfId="1" applyNumberFormat="1" applyFont="1" applyBorder="1">
      <alignment vertical="center"/>
    </xf>
    <xf numFmtId="38" fontId="8" fillId="4" borderId="14" xfId="1" applyFont="1" applyFill="1" applyBorder="1" applyAlignment="1">
      <alignment horizontal="left" vertical="center"/>
    </xf>
    <xf numFmtId="38" fontId="15" fillId="0" borderId="5" xfId="1" applyFont="1" applyFill="1" applyBorder="1">
      <alignment vertical="center"/>
    </xf>
    <xf numFmtId="0" fontId="11" fillId="0" borderId="0" xfId="0" applyFont="1">
      <alignment vertical="center"/>
    </xf>
    <xf numFmtId="0" fontId="11" fillId="0" borderId="0" xfId="0" applyFont="1" applyAlignment="1">
      <alignment vertical="center"/>
    </xf>
    <xf numFmtId="0" fontId="22" fillId="0" borderId="8" xfId="0" applyFont="1" applyBorder="1" applyAlignment="1">
      <alignment horizontal="center" vertical="center"/>
    </xf>
    <xf numFmtId="0" fontId="16" fillId="0" borderId="0" xfId="0" applyFont="1">
      <alignment vertical="center"/>
    </xf>
    <xf numFmtId="0" fontId="9" fillId="0" borderId="0" xfId="0" applyFont="1">
      <alignment vertical="center"/>
    </xf>
    <xf numFmtId="0" fontId="0" fillId="0" borderId="10" xfId="0" applyBorder="1">
      <alignment vertical="center"/>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7" xfId="0" applyFill="1" applyBorder="1">
      <alignment vertical="center"/>
    </xf>
    <xf numFmtId="0" fontId="0" fillId="4" borderId="11" xfId="0" applyFill="1" applyBorder="1">
      <alignment vertical="center"/>
    </xf>
    <xf numFmtId="185" fontId="15" fillId="4" borderId="2" xfId="1" applyNumberFormat="1" applyFont="1" applyFill="1" applyBorder="1">
      <alignment vertical="center"/>
    </xf>
    <xf numFmtId="185" fontId="15" fillId="4" borderId="10" xfId="1" applyNumberFormat="1" applyFont="1" applyFill="1" applyBorder="1">
      <alignment vertical="center"/>
    </xf>
    <xf numFmtId="0" fontId="0" fillId="0" borderId="2" xfId="0" applyBorder="1">
      <alignment vertical="center"/>
    </xf>
    <xf numFmtId="38" fontId="15" fillId="4" borderId="1" xfId="1" applyFont="1" applyFill="1" applyBorder="1" applyAlignment="1">
      <alignment horizontal="center" vertical="center"/>
    </xf>
    <xf numFmtId="178" fontId="15" fillId="0" borderId="11" xfId="0" applyNumberFormat="1" applyFont="1" applyFill="1" applyBorder="1" applyAlignment="1">
      <alignment vertical="center"/>
    </xf>
    <xf numFmtId="176" fontId="39" fillId="2" borderId="1" xfId="0" applyNumberFormat="1" applyFont="1" applyFill="1" applyBorder="1" applyAlignment="1">
      <alignment horizontal="center" vertical="center"/>
    </xf>
    <xf numFmtId="176" fontId="40" fillId="2" borderId="1" xfId="0" applyNumberFormat="1" applyFont="1" applyFill="1" applyBorder="1" applyAlignment="1">
      <alignment horizontal="center" vertical="center"/>
    </xf>
    <xf numFmtId="38" fontId="41" fillId="3" borderId="1" xfId="1" applyFont="1" applyFill="1" applyBorder="1" applyAlignment="1">
      <alignment horizontal="center" vertical="center"/>
    </xf>
    <xf numFmtId="176" fontId="42" fillId="2" borderId="1" xfId="0" applyNumberFormat="1" applyFont="1" applyFill="1" applyBorder="1" applyAlignment="1">
      <alignment horizontal="center" vertical="center"/>
    </xf>
    <xf numFmtId="176" fontId="43" fillId="2" borderId="1" xfId="0" applyNumberFormat="1" applyFont="1" applyFill="1" applyBorder="1" applyAlignment="1">
      <alignment horizontal="center" vertical="center"/>
    </xf>
    <xf numFmtId="0" fontId="0" fillId="0" borderId="4" xfId="0" applyBorder="1">
      <alignment vertical="center"/>
    </xf>
    <xf numFmtId="178" fontId="15" fillId="0" borderId="10" xfId="0" applyNumberFormat="1" applyFont="1" applyFill="1" applyBorder="1" applyAlignment="1">
      <alignment vertical="center"/>
    </xf>
    <xf numFmtId="178" fontId="15" fillId="0" borderId="7" xfId="0" applyNumberFormat="1" applyFont="1" applyFill="1" applyBorder="1" applyAlignment="1">
      <alignment vertical="center"/>
    </xf>
    <xf numFmtId="38" fontId="8" fillId="4" borderId="12" xfId="1" applyFont="1" applyFill="1" applyBorder="1" applyAlignment="1">
      <alignment horizontal="left" vertical="center"/>
    </xf>
    <xf numFmtId="38" fontId="15" fillId="3" borderId="8" xfId="1" applyFont="1" applyFill="1" applyBorder="1" applyAlignment="1">
      <alignment horizontal="center" vertical="center"/>
    </xf>
    <xf numFmtId="38" fontId="8" fillId="3" borderId="8" xfId="1" applyFont="1" applyFill="1" applyBorder="1" applyAlignment="1">
      <alignment horizontal="center" vertical="center"/>
    </xf>
    <xf numFmtId="38" fontId="8" fillId="4" borderId="6" xfId="1" applyFont="1" applyFill="1" applyBorder="1" applyAlignment="1">
      <alignment horizontal="left" vertical="center"/>
    </xf>
    <xf numFmtId="38" fontId="8" fillId="4" borderId="11" xfId="1" applyFont="1" applyFill="1" applyBorder="1" applyAlignment="1">
      <alignment horizontal="left" vertical="center"/>
    </xf>
    <xf numFmtId="0" fontId="0" fillId="0" borderId="6" xfId="0" applyBorder="1">
      <alignment vertical="center"/>
    </xf>
    <xf numFmtId="186" fontId="15" fillId="0" borderId="11" xfId="0" applyNumberFormat="1" applyFont="1" applyFill="1" applyBorder="1" applyAlignment="1">
      <alignment horizontal="right" vertical="center"/>
    </xf>
    <xf numFmtId="0" fontId="20" fillId="0" borderId="6" xfId="0" applyFont="1" applyBorder="1" applyAlignment="1">
      <alignment horizontal="right" vertical="center"/>
    </xf>
    <xf numFmtId="40" fontId="8" fillId="3" borderId="12" xfId="1" applyNumberFormat="1" applyFont="1" applyFill="1" applyBorder="1" applyAlignment="1">
      <alignment horizontal="center" vertical="center"/>
    </xf>
    <xf numFmtId="185" fontId="15" fillId="4" borderId="5" xfId="1" applyNumberFormat="1" applyFont="1" applyFill="1" applyBorder="1">
      <alignment vertical="center"/>
    </xf>
    <xf numFmtId="0" fontId="0" fillId="4" borderId="0" xfId="0" applyFill="1" applyBorder="1">
      <alignment vertical="center"/>
    </xf>
    <xf numFmtId="0" fontId="0" fillId="4" borderId="6" xfId="0" applyFill="1" applyBorder="1">
      <alignment vertical="center"/>
    </xf>
    <xf numFmtId="185" fontId="15" fillId="0" borderId="12" xfId="1" applyNumberFormat="1" applyFont="1" applyBorder="1">
      <alignment vertical="center"/>
    </xf>
    <xf numFmtId="0" fontId="0" fillId="0" borderId="31" xfId="0" applyBorder="1">
      <alignment vertical="center"/>
    </xf>
    <xf numFmtId="0" fontId="0" fillId="0" borderId="32" xfId="0" applyBorder="1">
      <alignment vertical="center"/>
    </xf>
    <xf numFmtId="185" fontId="14" fillId="0" borderId="33" xfId="0" applyNumberFormat="1" applyFont="1" applyBorder="1">
      <alignment vertical="center"/>
    </xf>
    <xf numFmtId="0" fontId="0" fillId="0" borderId="36" xfId="0" applyBorder="1">
      <alignment vertical="center"/>
    </xf>
    <xf numFmtId="0" fontId="0" fillId="0" borderId="37" xfId="0" applyBorder="1">
      <alignment vertical="center"/>
    </xf>
    <xf numFmtId="185" fontId="14" fillId="0" borderId="38" xfId="0" applyNumberFormat="1" applyFont="1" applyBorder="1">
      <alignment vertical="center"/>
    </xf>
    <xf numFmtId="0" fontId="11" fillId="0" borderId="0" xfId="0" applyFont="1">
      <alignment vertical="center"/>
    </xf>
    <xf numFmtId="0" fontId="11" fillId="0" borderId="0" xfId="0" applyFont="1">
      <alignment vertical="center"/>
    </xf>
    <xf numFmtId="0" fontId="14" fillId="0" borderId="0" xfId="0" applyFont="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7" xfId="0" applyFont="1" applyBorder="1" applyAlignment="1">
      <alignment horizontal="left" vertical="top"/>
    </xf>
    <xf numFmtId="0" fontId="0" fillId="0" borderId="3" xfId="0" applyBorder="1">
      <alignment vertical="center"/>
    </xf>
    <xf numFmtId="0" fontId="9" fillId="0" borderId="0" xfId="0" applyFont="1" applyAlignment="1">
      <alignment horizontal="right" vertical="center"/>
    </xf>
    <xf numFmtId="0" fontId="15" fillId="0" borderId="0" xfId="0" applyFont="1" applyAlignment="1">
      <alignment horizontal="right" vertical="center"/>
    </xf>
    <xf numFmtId="188" fontId="9" fillId="0" borderId="0" xfId="1" applyNumberFormat="1" applyFont="1" applyBorder="1">
      <alignment vertical="center"/>
    </xf>
    <xf numFmtId="189" fontId="9" fillId="0" borderId="0" xfId="1" applyNumberFormat="1" applyFont="1">
      <alignment vertical="center"/>
    </xf>
    <xf numFmtId="189" fontId="9" fillId="0" borderId="0" xfId="0" applyNumberFormat="1" applyFont="1" applyBorder="1">
      <alignment vertical="center"/>
    </xf>
    <xf numFmtId="0" fontId="15" fillId="0" borderId="0" xfId="0" applyFont="1" applyAlignment="1">
      <alignment horizontal="left" vertical="center"/>
    </xf>
    <xf numFmtId="38" fontId="9" fillId="0" borderId="0" xfId="1" applyFont="1" applyAlignment="1">
      <alignment horizontal="right" vertical="center"/>
    </xf>
    <xf numFmtId="190" fontId="9" fillId="0" borderId="0" xfId="1" applyNumberFormat="1" applyFont="1">
      <alignment vertical="center"/>
    </xf>
    <xf numFmtId="181" fontId="11" fillId="0" borderId="9" xfId="1" applyNumberFormat="1" applyFont="1" applyBorder="1" applyAlignment="1">
      <alignment horizontal="right" vertical="center"/>
    </xf>
    <xf numFmtId="0" fontId="8"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8" fillId="0" borderId="8" xfId="0" applyFont="1" applyBorder="1" applyAlignment="1">
      <alignment vertical="center" wrapText="1"/>
    </xf>
    <xf numFmtId="0" fontId="8" fillId="0" borderId="15" xfId="0" applyFont="1" applyBorder="1" applyAlignment="1">
      <alignment vertical="center" wrapText="1"/>
    </xf>
    <xf numFmtId="0" fontId="11" fillId="0" borderId="1" xfId="0" applyFont="1" applyBorder="1" applyAlignment="1">
      <alignment horizontal="center" vertical="center"/>
    </xf>
    <xf numFmtId="0" fontId="11" fillId="3" borderId="1" xfId="0" applyFont="1" applyFill="1" applyBorder="1">
      <alignment vertical="center"/>
    </xf>
    <xf numFmtId="0" fontId="11" fillId="0" borderId="10" xfId="0" applyFont="1" applyBorder="1" applyAlignment="1">
      <alignment horizontal="left" vertical="top"/>
    </xf>
    <xf numFmtId="0" fontId="11" fillId="0" borderId="7" xfId="0" applyFont="1" applyBorder="1" applyAlignment="1">
      <alignment horizontal="left" vertical="top"/>
    </xf>
    <xf numFmtId="0" fontId="11" fillId="0" borderId="11" xfId="0" applyFont="1" applyBorder="1" applyAlignment="1">
      <alignment horizontal="left" vertical="top"/>
    </xf>
    <xf numFmtId="38" fontId="8" fillId="0" borderId="8" xfId="1" applyFont="1" applyFill="1" applyBorder="1" applyAlignment="1">
      <alignment horizontal="left" vertical="center"/>
    </xf>
    <xf numFmtId="38" fontId="8" fillId="0" borderId="15" xfId="1" applyFont="1" applyFill="1" applyBorder="1" applyAlignment="1">
      <alignment horizontal="left" vertical="center"/>
    </xf>
    <xf numFmtId="38" fontId="15" fillId="4" borderId="2" xfId="1" applyFont="1" applyFill="1" applyBorder="1" applyAlignment="1">
      <alignment horizontal="center" vertical="center"/>
    </xf>
    <xf numFmtId="38" fontId="15" fillId="4" borderId="3" xfId="1" applyFont="1" applyFill="1" applyBorder="1" applyAlignment="1">
      <alignment horizontal="center" vertical="center"/>
    </xf>
    <xf numFmtId="38" fontId="15" fillId="4" borderId="15" xfId="1" applyFont="1" applyFill="1" applyBorder="1" applyAlignment="1">
      <alignment horizontal="center" vertical="center"/>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22" fillId="0" borderId="7" xfId="0" applyFont="1" applyBorder="1" applyAlignment="1">
      <alignment horizontal="center" vertical="center" wrapText="1"/>
    </xf>
    <xf numFmtId="0" fontId="9" fillId="0" borderId="7" xfId="0" applyFont="1" applyBorder="1" applyAlignment="1">
      <alignment horizontal="center" vertical="center"/>
    </xf>
    <xf numFmtId="182" fontId="11" fillId="0" borderId="7" xfId="1" applyNumberFormat="1" applyFont="1" applyBorder="1">
      <alignment vertical="center"/>
    </xf>
    <xf numFmtId="0" fontId="28" fillId="3" borderId="7" xfId="0" applyFont="1" applyFill="1" applyBorder="1">
      <alignment vertical="center"/>
    </xf>
    <xf numFmtId="0" fontId="11" fillId="3" borderId="7" xfId="0" applyFont="1" applyFill="1" applyBorder="1">
      <alignment vertical="center"/>
    </xf>
    <xf numFmtId="0" fontId="19"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1" xfId="0" applyFont="1" applyBorder="1" applyAlignment="1">
      <alignment horizontal="left" vertical="center"/>
    </xf>
    <xf numFmtId="0" fontId="11" fillId="0" borderId="3" xfId="0" applyFont="1" applyBorder="1" applyAlignment="1">
      <alignment horizontal="center" vertical="center"/>
    </xf>
    <xf numFmtId="0" fontId="34" fillId="0" borderId="0" xfId="0" applyFont="1" applyAlignment="1">
      <alignment horizontal="right" vertical="center"/>
    </xf>
    <xf numFmtId="187" fontId="15" fillId="0" borderId="8" xfId="1" applyNumberFormat="1" applyFont="1" applyBorder="1">
      <alignment vertical="center"/>
    </xf>
    <xf numFmtId="187" fontId="15" fillId="0" borderId="15" xfId="1" applyNumberFormat="1" applyFont="1" applyBorder="1">
      <alignment vertical="center"/>
    </xf>
    <xf numFmtId="5" fontId="24" fillId="0" borderId="7" xfId="2" applyNumberFormat="1" applyFont="1" applyBorder="1" applyAlignment="1">
      <alignment horizontal="center"/>
    </xf>
    <xf numFmtId="0" fontId="11" fillId="3" borderId="7" xfId="0" applyFont="1" applyFill="1" applyBorder="1" applyAlignment="1">
      <alignment horizontal="right" vertical="center"/>
    </xf>
    <xf numFmtId="0" fontId="11" fillId="3" borderId="9" xfId="2" applyFont="1" applyFill="1" applyBorder="1">
      <alignment vertical="center"/>
    </xf>
    <xf numFmtId="0" fontId="24" fillId="0" borderId="0" xfId="2" applyFont="1" applyBorder="1" applyAlignment="1">
      <alignment horizontal="center" vertical="center"/>
    </xf>
    <xf numFmtId="0" fontId="26" fillId="0" borderId="0" xfId="2" applyFont="1" applyBorder="1" applyAlignment="1">
      <alignment vertical="top" wrapText="1"/>
    </xf>
    <xf numFmtId="0" fontId="25" fillId="0" borderId="0" xfId="0" applyFont="1" applyFill="1" applyAlignment="1">
      <alignment horizontal="left" vertical="top" wrapText="1"/>
    </xf>
    <xf numFmtId="0" fontId="25" fillId="0" borderId="0" xfId="0" applyFont="1" applyAlignment="1">
      <alignment horizontal="left" vertical="top" wrapText="1"/>
    </xf>
    <xf numFmtId="0" fontId="25" fillId="0" borderId="0" xfId="0" applyFont="1" applyAlignment="1">
      <alignment vertical="center"/>
    </xf>
    <xf numFmtId="0" fontId="25" fillId="0" borderId="8" xfId="0" applyFont="1" applyBorder="1">
      <alignment vertical="center"/>
    </xf>
    <xf numFmtId="0" fontId="25" fillId="0" borderId="9" xfId="0" applyFont="1" applyBorder="1">
      <alignment vertical="center"/>
    </xf>
    <xf numFmtId="0" fontId="25" fillId="0" borderId="15" xfId="0" applyFont="1" applyBorder="1">
      <alignment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5" xfId="0" applyFont="1" applyFill="1" applyBorder="1" applyAlignment="1">
      <alignment horizontal="center" vertical="center"/>
    </xf>
    <xf numFmtId="38" fontId="11" fillId="0" borderId="1" xfId="1" applyFont="1" applyBorder="1" applyAlignment="1">
      <alignment horizontal="center" vertical="center"/>
    </xf>
    <xf numFmtId="38" fontId="11" fillId="3" borderId="1" xfId="1" applyFont="1" applyFill="1" applyBorder="1" applyAlignment="1">
      <alignment horizontal="center" vertical="center"/>
    </xf>
    <xf numFmtId="0" fontId="8" fillId="4" borderId="8" xfId="0" applyFont="1" applyFill="1" applyBorder="1" applyAlignment="1">
      <alignment horizontal="center" vertical="center"/>
    </xf>
    <xf numFmtId="0" fontId="8" fillId="4" borderId="15" xfId="0" applyFont="1" applyFill="1" applyBorder="1" applyAlignment="1">
      <alignment horizontal="center" vertical="center"/>
    </xf>
    <xf numFmtId="182" fontId="11" fillId="0" borderId="16" xfId="1" applyNumberFormat="1" applyFont="1" applyBorder="1">
      <alignment vertical="center"/>
    </xf>
    <xf numFmtId="181" fontId="11" fillId="0" borderId="16" xfId="1" applyNumberFormat="1" applyFont="1" applyBorder="1">
      <alignment vertical="center"/>
    </xf>
    <xf numFmtId="190" fontId="9" fillId="0" borderId="3" xfId="1" applyNumberFormat="1" applyFont="1" applyBorder="1">
      <alignment vertical="center"/>
    </xf>
    <xf numFmtId="0" fontId="14" fillId="0" borderId="0" xfId="0" applyFont="1" applyAlignment="1">
      <alignment vertical="top" wrapText="1"/>
    </xf>
    <xf numFmtId="0" fontId="28" fillId="0" borderId="10" xfId="0" applyFont="1" applyBorder="1">
      <alignment vertical="center"/>
    </xf>
    <xf numFmtId="0" fontId="28" fillId="0" borderId="7" xfId="0" applyFont="1" applyBorder="1">
      <alignment vertical="center"/>
    </xf>
    <xf numFmtId="0" fontId="28" fillId="0" borderId="11" xfId="0" applyFont="1" applyBorder="1">
      <alignment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5" xfId="0" applyFont="1" applyFill="1" applyBorder="1" applyAlignment="1">
      <alignment horizontal="center" vertical="center"/>
    </xf>
    <xf numFmtId="0" fontId="22" fillId="0" borderId="15" xfId="0" applyFont="1" applyBorder="1" applyAlignment="1">
      <alignment vertical="center" wrapText="1"/>
    </xf>
    <xf numFmtId="0" fontId="20" fillId="0" borderId="0" xfId="0" applyFont="1" applyAlignment="1">
      <alignment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11" xfId="0" applyFont="1" applyBorder="1" applyAlignment="1">
      <alignment vertical="center" wrapText="1"/>
    </xf>
    <xf numFmtId="0" fontId="20" fillId="0" borderId="1" xfId="0" applyFont="1" applyBorder="1" applyAlignment="1">
      <alignment horizontal="center" vertical="center" wrapText="1"/>
    </xf>
    <xf numFmtId="181" fontId="11" fillId="0" borderId="9" xfId="1" applyNumberFormat="1" applyFont="1" applyBorder="1">
      <alignment vertical="center"/>
    </xf>
    <xf numFmtId="180" fontId="11" fillId="0" borderId="23" xfId="1" applyNumberFormat="1" applyFont="1" applyBorder="1" applyAlignment="1">
      <alignment horizontal="right" vertical="center"/>
    </xf>
    <xf numFmtId="180" fontId="11" fillId="0" borderId="9" xfId="1" applyNumberFormat="1" applyFont="1" applyBorder="1" applyAlignment="1">
      <alignment horizontal="right" vertical="center"/>
    </xf>
    <xf numFmtId="38" fontId="15" fillId="0" borderId="8" xfId="1" applyFont="1" applyBorder="1">
      <alignment vertical="center"/>
    </xf>
    <xf numFmtId="38" fontId="15" fillId="0" borderId="9" xfId="1" applyFont="1" applyBorder="1">
      <alignment vertical="center"/>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11" fillId="0" borderId="7" xfId="2" applyFont="1" applyBorder="1">
      <alignment vertical="center"/>
    </xf>
    <xf numFmtId="0" fontId="30" fillId="0" borderId="0" xfId="2" applyFont="1" applyBorder="1" applyAlignment="1">
      <alignment vertical="top" wrapText="1"/>
    </xf>
    <xf numFmtId="5" fontId="34" fillId="0" borderId="7" xfId="2" applyNumberFormat="1" applyFont="1" applyBorder="1" applyAlignment="1">
      <alignment horizont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left" vertical="center"/>
    </xf>
    <xf numFmtId="0" fontId="15" fillId="0" borderId="28" xfId="0" applyFont="1" applyBorder="1" applyAlignment="1">
      <alignment horizontal="center" vertical="center" wrapText="1"/>
    </xf>
    <xf numFmtId="0" fontId="15" fillId="0" borderId="3" xfId="0" applyFont="1" applyBorder="1" applyAlignment="1">
      <alignment horizontal="center" vertical="center" wrapText="1"/>
    </xf>
    <xf numFmtId="179" fontId="15" fillId="0" borderId="30" xfId="0" applyNumberFormat="1" applyFont="1" applyFill="1" applyBorder="1" applyAlignment="1">
      <alignment vertical="center"/>
    </xf>
    <xf numFmtId="179" fontId="15" fillId="0" borderId="35" xfId="0" applyNumberFormat="1" applyFont="1" applyFill="1" applyBorder="1" applyAlignment="1">
      <alignment vertical="center"/>
    </xf>
    <xf numFmtId="178" fontId="15" fillId="0" borderId="30" xfId="0" applyNumberFormat="1" applyFont="1" applyFill="1" applyBorder="1" applyAlignment="1">
      <alignment vertical="center"/>
    </xf>
    <xf numFmtId="178" fontId="15" fillId="0" borderId="35" xfId="0" applyNumberFormat="1" applyFont="1" applyFill="1" applyBorder="1" applyAlignment="1">
      <alignment vertical="center"/>
    </xf>
    <xf numFmtId="0" fontId="14"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1" fillId="0" borderId="0" xfId="0" applyFont="1" applyAlignment="1">
      <alignment vertical="center"/>
    </xf>
    <xf numFmtId="0" fontId="15" fillId="0" borderId="2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7" xfId="0" applyFont="1" applyBorder="1" applyAlignment="1">
      <alignment horizontal="center" vertical="center" wrapText="1"/>
    </xf>
    <xf numFmtId="0" fontId="11" fillId="0" borderId="24" xfId="0" applyFont="1" applyBorder="1" applyAlignment="1">
      <alignment horizontal="center" vertical="center"/>
    </xf>
    <xf numFmtId="0" fontId="11" fillId="0" borderId="7" xfId="0" applyFont="1" applyBorder="1" applyAlignment="1">
      <alignment horizontal="center" vertical="center"/>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180" fontId="11" fillId="0" borderId="25" xfId="1" applyNumberFormat="1" applyFont="1" applyBorder="1" applyAlignment="1">
      <alignment horizontal="right" vertical="center"/>
    </xf>
    <xf numFmtId="180" fontId="11" fillId="0" borderId="16" xfId="1" applyNumberFormat="1" applyFont="1" applyBorder="1" applyAlignment="1">
      <alignment horizontal="right" vertical="center"/>
    </xf>
    <xf numFmtId="181" fontId="11" fillId="0" borderId="16" xfId="1" applyNumberFormat="1" applyFont="1" applyBorder="1" applyAlignment="1">
      <alignment horizontal="right" vertical="center"/>
    </xf>
    <xf numFmtId="0" fontId="11" fillId="3" borderId="8" xfId="0" applyFont="1" applyFill="1" applyBorder="1">
      <alignment vertical="center"/>
    </xf>
    <xf numFmtId="0" fontId="11" fillId="3" borderId="9" xfId="0" applyFont="1" applyFill="1" applyBorder="1">
      <alignment vertical="center"/>
    </xf>
    <xf numFmtId="0" fontId="11" fillId="3" borderId="15" xfId="0" applyFont="1" applyFill="1" applyBorder="1">
      <alignment vertical="center"/>
    </xf>
    <xf numFmtId="38" fontId="11" fillId="3" borderId="8" xfId="1" applyFont="1" applyFill="1" applyBorder="1" applyAlignment="1">
      <alignment horizontal="center" vertical="center"/>
    </xf>
    <xf numFmtId="38" fontId="11" fillId="3" borderId="9" xfId="1" applyFont="1" applyFill="1" applyBorder="1" applyAlignment="1">
      <alignment horizontal="center" vertical="center"/>
    </xf>
    <xf numFmtId="38" fontId="11" fillId="3" borderId="15" xfId="1" applyFont="1" applyFill="1" applyBorder="1" applyAlignment="1">
      <alignment horizontal="center" vertical="center"/>
    </xf>
    <xf numFmtId="38" fontId="11" fillId="3" borderId="1" xfId="1" applyFont="1" applyFill="1" applyBorder="1" applyAlignment="1">
      <alignment horizontal="right" vertical="center"/>
    </xf>
    <xf numFmtId="0" fontId="0" fillId="3" borderId="8" xfId="0" applyFill="1" applyBorder="1">
      <alignment vertical="center"/>
    </xf>
    <xf numFmtId="0" fontId="0" fillId="3" borderId="9" xfId="0" applyFill="1" applyBorder="1">
      <alignment vertical="center"/>
    </xf>
    <xf numFmtId="0" fontId="0" fillId="3" borderId="15" xfId="0" applyFill="1" applyBorder="1">
      <alignment vertical="center"/>
    </xf>
    <xf numFmtId="0" fontId="0" fillId="3" borderId="1" xfId="0" applyFill="1" applyBorder="1">
      <alignment vertical="center"/>
    </xf>
    <xf numFmtId="0" fontId="0" fillId="0" borderId="29"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34" xfId="0" applyBorder="1">
      <alignment vertical="center"/>
    </xf>
    <xf numFmtId="0" fontId="0" fillId="0" borderId="42" xfId="0" applyBorder="1">
      <alignment vertical="center"/>
    </xf>
    <xf numFmtId="0" fontId="17" fillId="0" borderId="0" xfId="0" applyFont="1" applyProtection="1">
      <alignment vertical="center"/>
    </xf>
    <xf numFmtId="38" fontId="15" fillId="0" borderId="1" xfId="1" applyFont="1" applyBorder="1" applyAlignment="1">
      <alignment horizontal="righ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selection activeCell="B19" sqref="B19"/>
    </sheetView>
  </sheetViews>
  <sheetFormatPr defaultRowHeight="18.75" x14ac:dyDescent="0.4"/>
  <cols>
    <col min="1" max="1" width="14.25" style="93" bestFit="1" customWidth="1"/>
    <col min="2" max="43" width="8.375" style="93" customWidth="1"/>
    <col min="44" max="16384" width="9" style="93"/>
  </cols>
  <sheetData>
    <row r="1" spans="1:43" ht="19.5" thickBot="1" x14ac:dyDescent="0.45">
      <c r="B1" s="95" t="s">
        <v>0</v>
      </c>
      <c r="C1" s="95" t="s">
        <v>1</v>
      </c>
      <c r="D1" s="95" t="s">
        <v>2</v>
      </c>
      <c r="E1" s="95" t="s">
        <v>3</v>
      </c>
      <c r="F1" s="95" t="s">
        <v>4</v>
      </c>
      <c r="G1" s="95" t="s">
        <v>5</v>
      </c>
      <c r="H1" s="96" t="s">
        <v>6</v>
      </c>
      <c r="I1" s="94" t="s">
        <v>0</v>
      </c>
      <c r="J1" s="95" t="s">
        <v>1</v>
      </c>
      <c r="K1" s="95" t="s">
        <v>2</v>
      </c>
      <c r="L1" s="95" t="s">
        <v>3</v>
      </c>
      <c r="M1" s="95" t="s">
        <v>4</v>
      </c>
      <c r="N1" s="95" t="s">
        <v>5</v>
      </c>
      <c r="O1" s="95" t="s">
        <v>6</v>
      </c>
      <c r="P1" s="94" t="s">
        <v>0</v>
      </c>
      <c r="Q1" s="95" t="s">
        <v>1</v>
      </c>
      <c r="R1" s="95" t="s">
        <v>2</v>
      </c>
      <c r="S1" s="95" t="s">
        <v>3</v>
      </c>
      <c r="T1" s="95" t="s">
        <v>4</v>
      </c>
      <c r="U1" s="95" t="s">
        <v>5</v>
      </c>
      <c r="V1" s="95" t="s">
        <v>6</v>
      </c>
      <c r="W1" s="94" t="s">
        <v>0</v>
      </c>
      <c r="X1" s="95" t="s">
        <v>1</v>
      </c>
      <c r="Y1" s="95" t="s">
        <v>2</v>
      </c>
      <c r="Z1" s="95" t="s">
        <v>3</v>
      </c>
      <c r="AA1" s="95" t="s">
        <v>4</v>
      </c>
      <c r="AB1" s="95" t="s">
        <v>5</v>
      </c>
      <c r="AC1" s="95" t="s">
        <v>6</v>
      </c>
      <c r="AD1" s="94" t="s">
        <v>0</v>
      </c>
      <c r="AE1" s="95" t="s">
        <v>1</v>
      </c>
      <c r="AF1" s="95" t="s">
        <v>2</v>
      </c>
      <c r="AG1" s="95" t="s">
        <v>3</v>
      </c>
      <c r="AH1" s="95" t="s">
        <v>4</v>
      </c>
      <c r="AI1" s="95" t="s">
        <v>5</v>
      </c>
      <c r="AJ1" s="95" t="s">
        <v>6</v>
      </c>
      <c r="AK1" s="94" t="s">
        <v>0</v>
      </c>
      <c r="AL1" s="95" t="s">
        <v>1</v>
      </c>
      <c r="AM1" s="95" t="s">
        <v>2</v>
      </c>
      <c r="AN1" s="95" t="s">
        <v>3</v>
      </c>
      <c r="AO1" s="95" t="s">
        <v>4</v>
      </c>
      <c r="AP1" s="95" t="s">
        <v>5</v>
      </c>
      <c r="AQ1" s="95" t="s">
        <v>6</v>
      </c>
    </row>
    <row r="2" spans="1:43" x14ac:dyDescent="0.4">
      <c r="A2" s="50" t="s">
        <v>98</v>
      </c>
      <c r="B2" s="97" t="str">
        <f>""</f>
        <v/>
      </c>
      <c r="C2" s="97" t="str">
        <f>""</f>
        <v/>
      </c>
      <c r="D2" s="97" t="str">
        <f>""</f>
        <v/>
      </c>
      <c r="E2" s="97">
        <v>44531</v>
      </c>
      <c r="F2" s="97">
        <f>E2+1</f>
        <v>44532</v>
      </c>
      <c r="G2" s="97">
        <f t="shared" ref="G2:AI2" si="0">F2+1</f>
        <v>44533</v>
      </c>
      <c r="H2" s="98">
        <f t="shared" si="0"/>
        <v>44534</v>
      </c>
      <c r="I2" s="99">
        <f t="shared" si="0"/>
        <v>44535</v>
      </c>
      <c r="J2" s="97">
        <f t="shared" si="0"/>
        <v>44536</v>
      </c>
      <c r="K2" s="97">
        <f t="shared" si="0"/>
        <v>44537</v>
      </c>
      <c r="L2" s="97">
        <f t="shared" si="0"/>
        <v>44538</v>
      </c>
      <c r="M2" s="97">
        <f t="shared" si="0"/>
        <v>44539</v>
      </c>
      <c r="N2" s="97">
        <f t="shared" si="0"/>
        <v>44540</v>
      </c>
      <c r="O2" s="97">
        <f t="shared" si="0"/>
        <v>44541</v>
      </c>
      <c r="P2" s="99">
        <f t="shared" si="0"/>
        <v>44542</v>
      </c>
      <c r="Q2" s="97">
        <f t="shared" si="0"/>
        <v>44543</v>
      </c>
      <c r="R2" s="97">
        <f t="shared" si="0"/>
        <v>44544</v>
      </c>
      <c r="S2" s="97">
        <f t="shared" si="0"/>
        <v>44545</v>
      </c>
      <c r="T2" s="97">
        <f t="shared" si="0"/>
        <v>44546</v>
      </c>
      <c r="U2" s="97">
        <f t="shared" si="0"/>
        <v>44547</v>
      </c>
      <c r="V2" s="97">
        <f t="shared" si="0"/>
        <v>44548</v>
      </c>
      <c r="W2" s="99">
        <f t="shared" si="0"/>
        <v>44549</v>
      </c>
      <c r="X2" s="97">
        <f t="shared" si="0"/>
        <v>44550</v>
      </c>
      <c r="Y2" s="97">
        <f t="shared" si="0"/>
        <v>44551</v>
      </c>
      <c r="Z2" s="97">
        <f t="shared" si="0"/>
        <v>44552</v>
      </c>
      <c r="AA2" s="97">
        <f t="shared" si="0"/>
        <v>44553</v>
      </c>
      <c r="AB2" s="97">
        <f t="shared" si="0"/>
        <v>44554</v>
      </c>
      <c r="AC2" s="97">
        <f t="shared" si="0"/>
        <v>44555</v>
      </c>
      <c r="AD2" s="99">
        <f t="shared" si="0"/>
        <v>44556</v>
      </c>
      <c r="AE2" s="97">
        <f t="shared" si="0"/>
        <v>44557</v>
      </c>
      <c r="AF2" s="97">
        <f t="shared" si="0"/>
        <v>44558</v>
      </c>
      <c r="AG2" s="97">
        <f t="shared" si="0"/>
        <v>44559</v>
      </c>
      <c r="AH2" s="97">
        <f t="shared" si="0"/>
        <v>44560</v>
      </c>
      <c r="AI2" s="97">
        <f t="shared" si="0"/>
        <v>44561</v>
      </c>
      <c r="AJ2" s="97" t="str">
        <f>""</f>
        <v/>
      </c>
      <c r="AK2" s="99" t="str">
        <f>""</f>
        <v/>
      </c>
      <c r="AL2" s="97" t="str">
        <f>""</f>
        <v/>
      </c>
      <c r="AM2" s="97" t="str">
        <f>""</f>
        <v/>
      </c>
      <c r="AN2" s="97" t="str">
        <f>""</f>
        <v/>
      </c>
      <c r="AO2" s="97" t="str">
        <f>""</f>
        <v/>
      </c>
      <c r="AP2" s="97" t="str">
        <f>""</f>
        <v/>
      </c>
      <c r="AQ2" s="97" t="str">
        <f>""</f>
        <v/>
      </c>
    </row>
    <row r="3" spans="1:43" x14ac:dyDescent="0.4">
      <c r="A3" s="50" t="s">
        <v>89</v>
      </c>
      <c r="B3" s="97" t="str">
        <f>""</f>
        <v/>
      </c>
      <c r="C3" s="97" t="str">
        <f>""</f>
        <v/>
      </c>
      <c r="D3" s="97" t="str">
        <f>""</f>
        <v/>
      </c>
      <c r="E3" s="97" t="str">
        <f>""</f>
        <v/>
      </c>
      <c r="F3" s="97" t="str">
        <f>""</f>
        <v/>
      </c>
      <c r="G3" s="97" t="str">
        <f>""</f>
        <v/>
      </c>
      <c r="H3" s="98">
        <v>44562</v>
      </c>
      <c r="I3" s="99">
        <f t="shared" ref="I3:AI3" si="1">H3+1</f>
        <v>44563</v>
      </c>
      <c r="J3" s="97">
        <f t="shared" si="1"/>
        <v>44564</v>
      </c>
      <c r="K3" s="97">
        <f t="shared" si="1"/>
        <v>44565</v>
      </c>
      <c r="L3" s="97">
        <f t="shared" si="1"/>
        <v>44566</v>
      </c>
      <c r="M3" s="97">
        <f t="shared" si="1"/>
        <v>44567</v>
      </c>
      <c r="N3" s="97">
        <f t="shared" si="1"/>
        <v>44568</v>
      </c>
      <c r="O3" s="97">
        <f t="shared" si="1"/>
        <v>44569</v>
      </c>
      <c r="P3" s="99">
        <f t="shared" si="1"/>
        <v>44570</v>
      </c>
      <c r="Q3" s="97">
        <f t="shared" si="1"/>
        <v>44571</v>
      </c>
      <c r="R3" s="97">
        <f t="shared" si="1"/>
        <v>44572</v>
      </c>
      <c r="S3" s="97">
        <f t="shared" si="1"/>
        <v>44573</v>
      </c>
      <c r="T3" s="97">
        <f t="shared" si="1"/>
        <v>44574</v>
      </c>
      <c r="U3" s="97">
        <f t="shared" si="1"/>
        <v>44575</v>
      </c>
      <c r="V3" s="97">
        <f t="shared" si="1"/>
        <v>44576</v>
      </c>
      <c r="W3" s="99">
        <f t="shared" si="1"/>
        <v>44577</v>
      </c>
      <c r="X3" s="97">
        <f t="shared" si="1"/>
        <v>44578</v>
      </c>
      <c r="Y3" s="97">
        <f t="shared" si="1"/>
        <v>44579</v>
      </c>
      <c r="Z3" s="97">
        <f t="shared" si="1"/>
        <v>44580</v>
      </c>
      <c r="AA3" s="97">
        <f t="shared" si="1"/>
        <v>44581</v>
      </c>
      <c r="AB3" s="97">
        <f t="shared" si="1"/>
        <v>44582</v>
      </c>
      <c r="AC3" s="97">
        <f t="shared" si="1"/>
        <v>44583</v>
      </c>
      <c r="AD3" s="99">
        <f t="shared" si="1"/>
        <v>44584</v>
      </c>
      <c r="AE3" s="97">
        <f t="shared" si="1"/>
        <v>44585</v>
      </c>
      <c r="AF3" s="97">
        <f t="shared" si="1"/>
        <v>44586</v>
      </c>
      <c r="AG3" s="97">
        <f t="shared" si="1"/>
        <v>44587</v>
      </c>
      <c r="AH3" s="97">
        <f t="shared" si="1"/>
        <v>44588</v>
      </c>
      <c r="AI3" s="97">
        <f t="shared" si="1"/>
        <v>44589</v>
      </c>
      <c r="AJ3" s="97">
        <f t="shared" ref="AJ3:AL3" si="2">AI3+1</f>
        <v>44590</v>
      </c>
      <c r="AK3" s="99">
        <f t="shared" si="2"/>
        <v>44591</v>
      </c>
      <c r="AL3" s="97">
        <f t="shared" si="2"/>
        <v>44592</v>
      </c>
      <c r="AM3" s="97" t="str">
        <f>""</f>
        <v/>
      </c>
      <c r="AN3" s="97" t="str">
        <f>""</f>
        <v/>
      </c>
      <c r="AO3" s="97" t="str">
        <f>""</f>
        <v/>
      </c>
      <c r="AP3" s="97" t="str">
        <f>""</f>
        <v/>
      </c>
      <c r="AQ3" s="97" t="str">
        <f>""</f>
        <v/>
      </c>
    </row>
    <row r="4" spans="1:43" x14ac:dyDescent="0.4">
      <c r="A4" s="50" t="s">
        <v>90</v>
      </c>
      <c r="B4" s="97" t="str">
        <f>""</f>
        <v/>
      </c>
      <c r="C4" s="97" t="str">
        <f>""</f>
        <v/>
      </c>
      <c r="D4" s="97">
        <v>44593</v>
      </c>
      <c r="E4" s="97">
        <v>44594</v>
      </c>
      <c r="F4" s="97">
        <v>44595</v>
      </c>
      <c r="G4" s="97">
        <v>44596</v>
      </c>
      <c r="H4" s="98">
        <v>44597</v>
      </c>
      <c r="I4" s="99">
        <f t="shared" ref="I4:AE4" si="3">H4+1</f>
        <v>44598</v>
      </c>
      <c r="J4" s="97">
        <f t="shared" si="3"/>
        <v>44599</v>
      </c>
      <c r="K4" s="97">
        <f t="shared" si="3"/>
        <v>44600</v>
      </c>
      <c r="L4" s="97">
        <f t="shared" si="3"/>
        <v>44601</v>
      </c>
      <c r="M4" s="97">
        <f t="shared" si="3"/>
        <v>44602</v>
      </c>
      <c r="N4" s="97">
        <f t="shared" si="3"/>
        <v>44603</v>
      </c>
      <c r="O4" s="97">
        <f t="shared" si="3"/>
        <v>44604</v>
      </c>
      <c r="P4" s="99">
        <f t="shared" si="3"/>
        <v>44605</v>
      </c>
      <c r="Q4" s="97">
        <f t="shared" si="3"/>
        <v>44606</v>
      </c>
      <c r="R4" s="97">
        <f t="shared" si="3"/>
        <v>44607</v>
      </c>
      <c r="S4" s="97">
        <f t="shared" si="3"/>
        <v>44608</v>
      </c>
      <c r="T4" s="97">
        <f t="shared" si="3"/>
        <v>44609</v>
      </c>
      <c r="U4" s="97">
        <f t="shared" si="3"/>
        <v>44610</v>
      </c>
      <c r="V4" s="97">
        <f t="shared" si="3"/>
        <v>44611</v>
      </c>
      <c r="W4" s="99">
        <f t="shared" si="3"/>
        <v>44612</v>
      </c>
      <c r="X4" s="97">
        <f t="shared" si="3"/>
        <v>44613</v>
      </c>
      <c r="Y4" s="97">
        <f t="shared" si="3"/>
        <v>44614</v>
      </c>
      <c r="Z4" s="97">
        <f t="shared" si="3"/>
        <v>44615</v>
      </c>
      <c r="AA4" s="97">
        <f t="shared" si="3"/>
        <v>44616</v>
      </c>
      <c r="AB4" s="97">
        <f t="shared" si="3"/>
        <v>44617</v>
      </c>
      <c r="AC4" s="97">
        <f t="shared" si="3"/>
        <v>44618</v>
      </c>
      <c r="AD4" s="99">
        <f t="shared" si="3"/>
        <v>44619</v>
      </c>
      <c r="AE4" s="97">
        <f t="shared" si="3"/>
        <v>44620</v>
      </c>
      <c r="AF4" s="97" t="str">
        <f>""</f>
        <v/>
      </c>
      <c r="AG4" s="97" t="str">
        <f>""</f>
        <v/>
      </c>
      <c r="AH4" s="97" t="str">
        <f>""</f>
        <v/>
      </c>
      <c r="AI4" s="97" t="str">
        <f>""</f>
        <v/>
      </c>
      <c r="AJ4" s="97" t="str">
        <f>""</f>
        <v/>
      </c>
      <c r="AK4" s="99" t="str">
        <f>""</f>
        <v/>
      </c>
      <c r="AL4" s="97" t="str">
        <f>""</f>
        <v/>
      </c>
      <c r="AM4" s="97" t="str">
        <f>""</f>
        <v/>
      </c>
      <c r="AN4" s="97" t="str">
        <f>""</f>
        <v/>
      </c>
      <c r="AO4" s="97" t="str">
        <f>""</f>
        <v/>
      </c>
      <c r="AP4" s="97" t="str">
        <f>""</f>
        <v/>
      </c>
      <c r="AQ4" s="97" t="str">
        <f>""</f>
        <v/>
      </c>
    </row>
    <row r="5" spans="1:43" x14ac:dyDescent="0.4">
      <c r="A5" s="50" t="s">
        <v>91</v>
      </c>
      <c r="B5" s="97" t="str">
        <f>""</f>
        <v/>
      </c>
      <c r="C5" s="97" t="str">
        <f>""</f>
        <v/>
      </c>
      <c r="D5" s="97">
        <v>44621</v>
      </c>
      <c r="E5" s="97">
        <v>44622</v>
      </c>
      <c r="F5" s="97">
        <v>44623</v>
      </c>
      <c r="G5" s="97">
        <v>44624</v>
      </c>
      <c r="H5" s="98">
        <v>44625</v>
      </c>
      <c r="I5" s="99">
        <f t="shared" ref="I5:AH5" si="4">H5+1</f>
        <v>44626</v>
      </c>
      <c r="J5" s="97">
        <f t="shared" si="4"/>
        <v>44627</v>
      </c>
      <c r="K5" s="97">
        <f t="shared" si="4"/>
        <v>44628</v>
      </c>
      <c r="L5" s="97">
        <f t="shared" si="4"/>
        <v>44629</v>
      </c>
      <c r="M5" s="97">
        <f t="shared" si="4"/>
        <v>44630</v>
      </c>
      <c r="N5" s="97">
        <f t="shared" si="4"/>
        <v>44631</v>
      </c>
      <c r="O5" s="97">
        <f t="shared" si="4"/>
        <v>44632</v>
      </c>
      <c r="P5" s="99">
        <f t="shared" si="4"/>
        <v>44633</v>
      </c>
      <c r="Q5" s="97">
        <f t="shared" si="4"/>
        <v>44634</v>
      </c>
      <c r="R5" s="97">
        <f t="shared" si="4"/>
        <v>44635</v>
      </c>
      <c r="S5" s="97">
        <f t="shared" si="4"/>
        <v>44636</v>
      </c>
      <c r="T5" s="97">
        <f t="shared" si="4"/>
        <v>44637</v>
      </c>
      <c r="U5" s="97">
        <f t="shared" si="4"/>
        <v>44638</v>
      </c>
      <c r="V5" s="97">
        <f t="shared" si="4"/>
        <v>44639</v>
      </c>
      <c r="W5" s="99">
        <f t="shared" si="4"/>
        <v>44640</v>
      </c>
      <c r="X5" s="97">
        <f t="shared" si="4"/>
        <v>44641</v>
      </c>
      <c r="Y5" s="97">
        <f t="shared" si="4"/>
        <v>44642</v>
      </c>
      <c r="Z5" s="97">
        <f t="shared" si="4"/>
        <v>44643</v>
      </c>
      <c r="AA5" s="97">
        <f t="shared" si="4"/>
        <v>44644</v>
      </c>
      <c r="AB5" s="97">
        <f t="shared" si="4"/>
        <v>44645</v>
      </c>
      <c r="AC5" s="97">
        <f t="shared" si="4"/>
        <v>44646</v>
      </c>
      <c r="AD5" s="99">
        <f t="shared" si="4"/>
        <v>44647</v>
      </c>
      <c r="AE5" s="97">
        <f t="shared" si="4"/>
        <v>44648</v>
      </c>
      <c r="AF5" s="97">
        <f t="shared" si="4"/>
        <v>44649</v>
      </c>
      <c r="AG5" s="97">
        <f t="shared" si="4"/>
        <v>44650</v>
      </c>
      <c r="AH5" s="97">
        <f t="shared" si="4"/>
        <v>44651</v>
      </c>
      <c r="AI5" s="97" t="str">
        <f>""</f>
        <v/>
      </c>
      <c r="AJ5" s="97" t="str">
        <f>""</f>
        <v/>
      </c>
      <c r="AK5" s="99" t="str">
        <f>""</f>
        <v/>
      </c>
      <c r="AL5" s="97" t="str">
        <f>""</f>
        <v/>
      </c>
      <c r="AM5" s="97" t="str">
        <f>""</f>
        <v/>
      </c>
      <c r="AN5" s="97" t="str">
        <f>""</f>
        <v/>
      </c>
      <c r="AO5" s="97" t="str">
        <f>""</f>
        <v/>
      </c>
      <c r="AP5" s="97" t="str">
        <f>""</f>
        <v/>
      </c>
      <c r="AQ5" s="97" t="str">
        <f>""</f>
        <v/>
      </c>
    </row>
    <row r="6" spans="1:43" x14ac:dyDescent="0.4">
      <c r="A6" s="50" t="s">
        <v>92</v>
      </c>
      <c r="B6" s="97" t="str">
        <f>""</f>
        <v/>
      </c>
      <c r="C6" s="97" t="str">
        <f>""</f>
        <v/>
      </c>
      <c r="D6" s="97" t="str">
        <f>""</f>
        <v/>
      </c>
      <c r="E6" s="97" t="str">
        <f>""</f>
        <v/>
      </c>
      <c r="F6" s="97" t="str">
        <f>""</f>
        <v/>
      </c>
      <c r="G6" s="97">
        <v>44652</v>
      </c>
      <c r="H6" s="98">
        <v>44653</v>
      </c>
      <c r="I6" s="99">
        <f t="shared" ref="I6:AJ6" si="5">H6+1</f>
        <v>44654</v>
      </c>
      <c r="J6" s="97">
        <f t="shared" si="5"/>
        <v>44655</v>
      </c>
      <c r="K6" s="97">
        <f t="shared" si="5"/>
        <v>44656</v>
      </c>
      <c r="L6" s="97">
        <f t="shared" si="5"/>
        <v>44657</v>
      </c>
      <c r="M6" s="97">
        <f t="shared" si="5"/>
        <v>44658</v>
      </c>
      <c r="N6" s="97">
        <f t="shared" si="5"/>
        <v>44659</v>
      </c>
      <c r="O6" s="97">
        <f t="shared" si="5"/>
        <v>44660</v>
      </c>
      <c r="P6" s="99">
        <f t="shared" si="5"/>
        <v>44661</v>
      </c>
      <c r="Q6" s="97">
        <f t="shared" si="5"/>
        <v>44662</v>
      </c>
      <c r="R6" s="97">
        <f t="shared" si="5"/>
        <v>44663</v>
      </c>
      <c r="S6" s="97">
        <f t="shared" si="5"/>
        <v>44664</v>
      </c>
      <c r="T6" s="97">
        <f t="shared" si="5"/>
        <v>44665</v>
      </c>
      <c r="U6" s="97">
        <f t="shared" si="5"/>
        <v>44666</v>
      </c>
      <c r="V6" s="97">
        <f t="shared" si="5"/>
        <v>44667</v>
      </c>
      <c r="W6" s="99">
        <f t="shared" si="5"/>
        <v>44668</v>
      </c>
      <c r="X6" s="97">
        <f t="shared" si="5"/>
        <v>44669</v>
      </c>
      <c r="Y6" s="97">
        <f t="shared" si="5"/>
        <v>44670</v>
      </c>
      <c r="Z6" s="97">
        <f t="shared" si="5"/>
        <v>44671</v>
      </c>
      <c r="AA6" s="97">
        <f t="shared" si="5"/>
        <v>44672</v>
      </c>
      <c r="AB6" s="97">
        <f t="shared" si="5"/>
        <v>44673</v>
      </c>
      <c r="AC6" s="97">
        <f t="shared" si="5"/>
        <v>44674</v>
      </c>
      <c r="AD6" s="99">
        <f t="shared" si="5"/>
        <v>44675</v>
      </c>
      <c r="AE6" s="97">
        <f t="shared" si="5"/>
        <v>44676</v>
      </c>
      <c r="AF6" s="97">
        <f t="shared" si="5"/>
        <v>44677</v>
      </c>
      <c r="AG6" s="97">
        <f t="shared" si="5"/>
        <v>44678</v>
      </c>
      <c r="AH6" s="97">
        <f t="shared" si="5"/>
        <v>44679</v>
      </c>
      <c r="AI6" s="97">
        <f t="shared" si="5"/>
        <v>44680</v>
      </c>
      <c r="AJ6" s="97">
        <f t="shared" si="5"/>
        <v>44681</v>
      </c>
      <c r="AK6" s="99" t="str">
        <f>""</f>
        <v/>
      </c>
      <c r="AL6" s="97" t="str">
        <f>""</f>
        <v/>
      </c>
      <c r="AM6" s="97" t="str">
        <f>""</f>
        <v/>
      </c>
      <c r="AN6" s="97" t="str">
        <f>""</f>
        <v/>
      </c>
      <c r="AO6" s="97" t="str">
        <f>""</f>
        <v/>
      </c>
      <c r="AP6" s="97" t="str">
        <f>""</f>
        <v/>
      </c>
      <c r="AQ6" s="97" t="str">
        <f>""</f>
        <v/>
      </c>
    </row>
    <row r="7" spans="1:43" x14ac:dyDescent="0.4">
      <c r="A7" s="50" t="s">
        <v>93</v>
      </c>
      <c r="B7" s="97">
        <v>44682</v>
      </c>
      <c r="C7" s="97">
        <v>44683</v>
      </c>
      <c r="D7" s="97">
        <v>44684</v>
      </c>
      <c r="E7" s="97">
        <v>44685</v>
      </c>
      <c r="F7" s="97">
        <v>44686</v>
      </c>
      <c r="G7" s="97">
        <v>44687</v>
      </c>
      <c r="H7" s="98">
        <v>44688</v>
      </c>
      <c r="I7" s="99">
        <f t="shared" ref="I7:AF7" si="6">H7+1</f>
        <v>44689</v>
      </c>
      <c r="J7" s="97">
        <f t="shared" si="6"/>
        <v>44690</v>
      </c>
      <c r="K7" s="97">
        <f t="shared" si="6"/>
        <v>44691</v>
      </c>
      <c r="L7" s="97">
        <f t="shared" si="6"/>
        <v>44692</v>
      </c>
      <c r="M7" s="97">
        <f t="shared" si="6"/>
        <v>44693</v>
      </c>
      <c r="N7" s="97">
        <f t="shared" si="6"/>
        <v>44694</v>
      </c>
      <c r="O7" s="97">
        <f t="shared" si="6"/>
        <v>44695</v>
      </c>
      <c r="P7" s="99">
        <f t="shared" si="6"/>
        <v>44696</v>
      </c>
      <c r="Q7" s="97">
        <f t="shared" si="6"/>
        <v>44697</v>
      </c>
      <c r="R7" s="97">
        <f t="shared" si="6"/>
        <v>44698</v>
      </c>
      <c r="S7" s="97">
        <f t="shared" si="6"/>
        <v>44699</v>
      </c>
      <c r="T7" s="97">
        <f t="shared" si="6"/>
        <v>44700</v>
      </c>
      <c r="U7" s="97">
        <f t="shared" si="6"/>
        <v>44701</v>
      </c>
      <c r="V7" s="97">
        <f t="shared" si="6"/>
        <v>44702</v>
      </c>
      <c r="W7" s="99">
        <f t="shared" si="6"/>
        <v>44703</v>
      </c>
      <c r="X7" s="97">
        <f t="shared" si="6"/>
        <v>44704</v>
      </c>
      <c r="Y7" s="97">
        <f t="shared" si="6"/>
        <v>44705</v>
      </c>
      <c r="Z7" s="97">
        <f t="shared" si="6"/>
        <v>44706</v>
      </c>
      <c r="AA7" s="97">
        <f t="shared" si="6"/>
        <v>44707</v>
      </c>
      <c r="AB7" s="97">
        <f t="shared" si="6"/>
        <v>44708</v>
      </c>
      <c r="AC7" s="97">
        <f t="shared" si="6"/>
        <v>44709</v>
      </c>
      <c r="AD7" s="99">
        <f t="shared" si="6"/>
        <v>44710</v>
      </c>
      <c r="AE7" s="97">
        <f t="shared" si="6"/>
        <v>44711</v>
      </c>
      <c r="AF7" s="97">
        <f t="shared" si="6"/>
        <v>44712</v>
      </c>
      <c r="AG7" s="97" t="str">
        <f>""</f>
        <v/>
      </c>
      <c r="AH7" s="97" t="str">
        <f>""</f>
        <v/>
      </c>
      <c r="AI7" s="97" t="str">
        <f>""</f>
        <v/>
      </c>
      <c r="AJ7" s="97" t="str">
        <f>""</f>
        <v/>
      </c>
      <c r="AK7" s="99" t="str">
        <f>""</f>
        <v/>
      </c>
      <c r="AL7" s="97" t="str">
        <f>""</f>
        <v/>
      </c>
      <c r="AM7" s="97" t="str">
        <f>""</f>
        <v/>
      </c>
      <c r="AN7" s="97" t="str">
        <f>""</f>
        <v/>
      </c>
      <c r="AO7" s="97" t="str">
        <f>""</f>
        <v/>
      </c>
      <c r="AP7" s="97" t="str">
        <f>""</f>
        <v/>
      </c>
      <c r="AQ7" s="97" t="str">
        <f>""</f>
        <v/>
      </c>
    </row>
    <row r="8" spans="1:43" x14ac:dyDescent="0.4">
      <c r="A8" s="50" t="s">
        <v>94</v>
      </c>
      <c r="B8" s="97" t="str">
        <f>""</f>
        <v/>
      </c>
      <c r="C8" s="97" t="str">
        <f>""</f>
        <v/>
      </c>
      <c r="D8" s="97" t="str">
        <f>""</f>
        <v/>
      </c>
      <c r="E8" s="97">
        <v>44713</v>
      </c>
      <c r="F8" s="97">
        <v>44714</v>
      </c>
      <c r="G8" s="97">
        <v>44715</v>
      </c>
      <c r="H8" s="98">
        <v>44716</v>
      </c>
      <c r="I8" s="99">
        <f t="shared" ref="I8:AH8" si="7">H8+1</f>
        <v>44717</v>
      </c>
      <c r="J8" s="97">
        <f t="shared" si="7"/>
        <v>44718</v>
      </c>
      <c r="K8" s="97">
        <f t="shared" si="7"/>
        <v>44719</v>
      </c>
      <c r="L8" s="97">
        <f t="shared" si="7"/>
        <v>44720</v>
      </c>
      <c r="M8" s="97">
        <f t="shared" si="7"/>
        <v>44721</v>
      </c>
      <c r="N8" s="97">
        <f t="shared" si="7"/>
        <v>44722</v>
      </c>
      <c r="O8" s="97">
        <f t="shared" si="7"/>
        <v>44723</v>
      </c>
      <c r="P8" s="99">
        <f t="shared" si="7"/>
        <v>44724</v>
      </c>
      <c r="Q8" s="97">
        <f t="shared" si="7"/>
        <v>44725</v>
      </c>
      <c r="R8" s="97">
        <f t="shared" si="7"/>
        <v>44726</v>
      </c>
      <c r="S8" s="97">
        <f t="shared" si="7"/>
        <v>44727</v>
      </c>
      <c r="T8" s="97">
        <f t="shared" si="7"/>
        <v>44728</v>
      </c>
      <c r="U8" s="97">
        <f t="shared" si="7"/>
        <v>44729</v>
      </c>
      <c r="V8" s="97">
        <f t="shared" si="7"/>
        <v>44730</v>
      </c>
      <c r="W8" s="99">
        <f t="shared" si="7"/>
        <v>44731</v>
      </c>
      <c r="X8" s="97">
        <f t="shared" si="7"/>
        <v>44732</v>
      </c>
      <c r="Y8" s="97">
        <f t="shared" si="7"/>
        <v>44733</v>
      </c>
      <c r="Z8" s="97">
        <f t="shared" si="7"/>
        <v>44734</v>
      </c>
      <c r="AA8" s="97">
        <f t="shared" si="7"/>
        <v>44735</v>
      </c>
      <c r="AB8" s="97">
        <f t="shared" si="7"/>
        <v>44736</v>
      </c>
      <c r="AC8" s="97">
        <f t="shared" si="7"/>
        <v>44737</v>
      </c>
      <c r="AD8" s="99">
        <f t="shared" si="7"/>
        <v>44738</v>
      </c>
      <c r="AE8" s="97">
        <f t="shared" si="7"/>
        <v>44739</v>
      </c>
      <c r="AF8" s="97">
        <f t="shared" si="7"/>
        <v>44740</v>
      </c>
      <c r="AG8" s="97">
        <f t="shared" si="7"/>
        <v>44741</v>
      </c>
      <c r="AH8" s="97">
        <f t="shared" si="7"/>
        <v>44742</v>
      </c>
      <c r="AI8" s="97" t="str">
        <f>""</f>
        <v/>
      </c>
      <c r="AJ8" s="97" t="str">
        <f>""</f>
        <v/>
      </c>
      <c r="AK8" s="99" t="str">
        <f>""</f>
        <v/>
      </c>
      <c r="AL8" s="97" t="str">
        <f>""</f>
        <v/>
      </c>
      <c r="AM8" s="97" t="str">
        <f>""</f>
        <v/>
      </c>
      <c r="AN8" s="97" t="str">
        <f>""</f>
        <v/>
      </c>
      <c r="AO8" s="97" t="str">
        <f>""</f>
        <v/>
      </c>
      <c r="AP8" s="97" t="str">
        <f>""</f>
        <v/>
      </c>
      <c r="AQ8" s="97" t="str">
        <f>""</f>
        <v/>
      </c>
    </row>
    <row r="9" spans="1:43" x14ac:dyDescent="0.4">
      <c r="A9" s="50" t="s">
        <v>95</v>
      </c>
      <c r="B9" s="97" t="str">
        <f>""</f>
        <v/>
      </c>
      <c r="C9" s="97" t="str">
        <f>""</f>
        <v/>
      </c>
      <c r="D9" s="97" t="str">
        <f>""</f>
        <v/>
      </c>
      <c r="E9" s="97" t="str">
        <f>""</f>
        <v/>
      </c>
      <c r="F9" s="97" t="str">
        <f>""</f>
        <v/>
      </c>
      <c r="G9" s="97">
        <v>44743</v>
      </c>
      <c r="H9" s="98">
        <v>44744</v>
      </c>
      <c r="I9" s="99">
        <f t="shared" ref="I9:AK9" si="8">H9+1</f>
        <v>44745</v>
      </c>
      <c r="J9" s="97">
        <f t="shared" si="8"/>
        <v>44746</v>
      </c>
      <c r="K9" s="97">
        <f t="shared" si="8"/>
        <v>44747</v>
      </c>
      <c r="L9" s="97">
        <f t="shared" si="8"/>
        <v>44748</v>
      </c>
      <c r="M9" s="97">
        <f t="shared" si="8"/>
        <v>44749</v>
      </c>
      <c r="N9" s="97">
        <f t="shared" si="8"/>
        <v>44750</v>
      </c>
      <c r="O9" s="97">
        <f t="shared" si="8"/>
        <v>44751</v>
      </c>
      <c r="P9" s="99">
        <f t="shared" si="8"/>
        <v>44752</v>
      </c>
      <c r="Q9" s="97">
        <f t="shared" si="8"/>
        <v>44753</v>
      </c>
      <c r="R9" s="97">
        <f t="shared" si="8"/>
        <v>44754</v>
      </c>
      <c r="S9" s="97">
        <f t="shared" si="8"/>
        <v>44755</v>
      </c>
      <c r="T9" s="97">
        <f t="shared" si="8"/>
        <v>44756</v>
      </c>
      <c r="U9" s="97">
        <f t="shared" si="8"/>
        <v>44757</v>
      </c>
      <c r="V9" s="97">
        <f t="shared" si="8"/>
        <v>44758</v>
      </c>
      <c r="W9" s="99">
        <f t="shared" si="8"/>
        <v>44759</v>
      </c>
      <c r="X9" s="97">
        <f t="shared" si="8"/>
        <v>44760</v>
      </c>
      <c r="Y9" s="97">
        <f t="shared" si="8"/>
        <v>44761</v>
      </c>
      <c r="Z9" s="97">
        <f t="shared" si="8"/>
        <v>44762</v>
      </c>
      <c r="AA9" s="97">
        <f t="shared" si="8"/>
        <v>44763</v>
      </c>
      <c r="AB9" s="97">
        <f t="shared" si="8"/>
        <v>44764</v>
      </c>
      <c r="AC9" s="97">
        <f t="shared" si="8"/>
        <v>44765</v>
      </c>
      <c r="AD9" s="99">
        <f t="shared" si="8"/>
        <v>44766</v>
      </c>
      <c r="AE9" s="97">
        <f t="shared" si="8"/>
        <v>44767</v>
      </c>
      <c r="AF9" s="97">
        <f t="shared" si="8"/>
        <v>44768</v>
      </c>
      <c r="AG9" s="97">
        <f t="shared" si="8"/>
        <v>44769</v>
      </c>
      <c r="AH9" s="97">
        <f t="shared" si="8"/>
        <v>44770</v>
      </c>
      <c r="AI9" s="97">
        <f t="shared" si="8"/>
        <v>44771</v>
      </c>
      <c r="AJ9" s="97">
        <f t="shared" si="8"/>
        <v>44772</v>
      </c>
      <c r="AK9" s="99">
        <f t="shared" si="8"/>
        <v>44773</v>
      </c>
      <c r="AL9" s="97" t="str">
        <f>""</f>
        <v/>
      </c>
      <c r="AM9" s="97" t="str">
        <f>""</f>
        <v/>
      </c>
      <c r="AN9" s="97" t="str">
        <f>""</f>
        <v/>
      </c>
      <c r="AO9" s="97" t="str">
        <f>""</f>
        <v/>
      </c>
      <c r="AP9" s="97" t="str">
        <f>""</f>
        <v/>
      </c>
      <c r="AQ9" s="97" t="str">
        <f>""</f>
        <v/>
      </c>
    </row>
    <row r="10" spans="1:43" x14ac:dyDescent="0.4">
      <c r="A10" s="50" t="s">
        <v>96</v>
      </c>
      <c r="B10" s="97" t="str">
        <f>""</f>
        <v/>
      </c>
      <c r="C10" s="97">
        <v>44774</v>
      </c>
      <c r="D10" s="97">
        <v>44775</v>
      </c>
      <c r="E10" s="97">
        <v>44776</v>
      </c>
      <c r="F10" s="97">
        <v>44777</v>
      </c>
      <c r="G10" s="97">
        <v>44778</v>
      </c>
      <c r="H10" s="98">
        <v>44779</v>
      </c>
      <c r="I10" s="99">
        <f t="shared" ref="I10:AG10" si="9">H10+1</f>
        <v>44780</v>
      </c>
      <c r="J10" s="97">
        <f t="shared" si="9"/>
        <v>44781</v>
      </c>
      <c r="K10" s="97">
        <f t="shared" si="9"/>
        <v>44782</v>
      </c>
      <c r="L10" s="97">
        <f t="shared" si="9"/>
        <v>44783</v>
      </c>
      <c r="M10" s="97">
        <f t="shared" si="9"/>
        <v>44784</v>
      </c>
      <c r="N10" s="97">
        <f t="shared" si="9"/>
        <v>44785</v>
      </c>
      <c r="O10" s="97">
        <f t="shared" si="9"/>
        <v>44786</v>
      </c>
      <c r="P10" s="99">
        <f t="shared" si="9"/>
        <v>44787</v>
      </c>
      <c r="Q10" s="97">
        <f t="shared" si="9"/>
        <v>44788</v>
      </c>
      <c r="R10" s="97">
        <f t="shared" si="9"/>
        <v>44789</v>
      </c>
      <c r="S10" s="97">
        <f t="shared" si="9"/>
        <v>44790</v>
      </c>
      <c r="T10" s="97">
        <f t="shared" si="9"/>
        <v>44791</v>
      </c>
      <c r="U10" s="97">
        <f t="shared" si="9"/>
        <v>44792</v>
      </c>
      <c r="V10" s="97">
        <f t="shared" si="9"/>
        <v>44793</v>
      </c>
      <c r="W10" s="99">
        <f t="shared" si="9"/>
        <v>44794</v>
      </c>
      <c r="X10" s="97">
        <f t="shared" si="9"/>
        <v>44795</v>
      </c>
      <c r="Y10" s="97">
        <f t="shared" si="9"/>
        <v>44796</v>
      </c>
      <c r="Z10" s="97">
        <f t="shared" si="9"/>
        <v>44797</v>
      </c>
      <c r="AA10" s="97">
        <f t="shared" si="9"/>
        <v>44798</v>
      </c>
      <c r="AB10" s="97">
        <f t="shared" si="9"/>
        <v>44799</v>
      </c>
      <c r="AC10" s="97">
        <f t="shared" si="9"/>
        <v>44800</v>
      </c>
      <c r="AD10" s="99">
        <f t="shared" si="9"/>
        <v>44801</v>
      </c>
      <c r="AE10" s="97">
        <f t="shared" si="9"/>
        <v>44802</v>
      </c>
      <c r="AF10" s="97">
        <f t="shared" si="9"/>
        <v>44803</v>
      </c>
      <c r="AG10" s="97">
        <f t="shared" si="9"/>
        <v>44804</v>
      </c>
      <c r="AH10" s="97" t="str">
        <f>""</f>
        <v/>
      </c>
      <c r="AI10" s="97" t="str">
        <f>""</f>
        <v/>
      </c>
      <c r="AJ10" s="97" t="str">
        <f>""</f>
        <v/>
      </c>
      <c r="AK10" s="99" t="str">
        <f>""</f>
        <v/>
      </c>
      <c r="AL10" s="97" t="str">
        <f>""</f>
        <v/>
      </c>
      <c r="AM10" s="97" t="str">
        <f>""</f>
        <v/>
      </c>
      <c r="AN10" s="97" t="str">
        <f>""</f>
        <v/>
      </c>
      <c r="AO10" s="97" t="str">
        <f>""</f>
        <v/>
      </c>
      <c r="AP10" s="97" t="str">
        <f>""</f>
        <v/>
      </c>
      <c r="AQ10" s="97" t="str">
        <f>""</f>
        <v/>
      </c>
    </row>
    <row r="11" spans="1:43" x14ac:dyDescent="0.4">
      <c r="A11" s="50" t="s">
        <v>97</v>
      </c>
      <c r="B11" s="97" t="str">
        <f>""</f>
        <v/>
      </c>
      <c r="C11" s="97" t="str">
        <f>""</f>
        <v/>
      </c>
      <c r="D11" s="97" t="str">
        <f>""</f>
        <v/>
      </c>
      <c r="E11" s="97" t="str">
        <f>""</f>
        <v/>
      </c>
      <c r="F11" s="97">
        <v>44805</v>
      </c>
      <c r="G11" s="97">
        <v>44806</v>
      </c>
      <c r="H11" s="98">
        <v>44807</v>
      </c>
      <c r="I11" s="99">
        <f t="shared" ref="I11:AI11" si="10">H11+1</f>
        <v>44808</v>
      </c>
      <c r="J11" s="97">
        <f t="shared" si="10"/>
        <v>44809</v>
      </c>
      <c r="K11" s="97">
        <f t="shared" si="10"/>
        <v>44810</v>
      </c>
      <c r="L11" s="97">
        <f t="shared" si="10"/>
        <v>44811</v>
      </c>
      <c r="M11" s="97">
        <f t="shared" si="10"/>
        <v>44812</v>
      </c>
      <c r="N11" s="97">
        <f t="shared" si="10"/>
        <v>44813</v>
      </c>
      <c r="O11" s="97">
        <f t="shared" si="10"/>
        <v>44814</v>
      </c>
      <c r="P11" s="99">
        <f t="shared" si="10"/>
        <v>44815</v>
      </c>
      <c r="Q11" s="97">
        <f t="shared" si="10"/>
        <v>44816</v>
      </c>
      <c r="R11" s="97">
        <f t="shared" si="10"/>
        <v>44817</v>
      </c>
      <c r="S11" s="97">
        <f t="shared" si="10"/>
        <v>44818</v>
      </c>
      <c r="T11" s="97">
        <f t="shared" si="10"/>
        <v>44819</v>
      </c>
      <c r="U11" s="97">
        <f t="shared" si="10"/>
        <v>44820</v>
      </c>
      <c r="V11" s="97">
        <f t="shared" si="10"/>
        <v>44821</v>
      </c>
      <c r="W11" s="99">
        <f t="shared" si="10"/>
        <v>44822</v>
      </c>
      <c r="X11" s="97">
        <f t="shared" si="10"/>
        <v>44823</v>
      </c>
      <c r="Y11" s="97">
        <f t="shared" si="10"/>
        <v>44824</v>
      </c>
      <c r="Z11" s="97">
        <f t="shared" si="10"/>
        <v>44825</v>
      </c>
      <c r="AA11" s="97">
        <f t="shared" si="10"/>
        <v>44826</v>
      </c>
      <c r="AB11" s="97">
        <f t="shared" si="10"/>
        <v>44827</v>
      </c>
      <c r="AC11" s="97">
        <f t="shared" si="10"/>
        <v>44828</v>
      </c>
      <c r="AD11" s="99">
        <f t="shared" si="10"/>
        <v>44829</v>
      </c>
      <c r="AE11" s="97">
        <f t="shared" si="10"/>
        <v>44830</v>
      </c>
      <c r="AF11" s="97">
        <f t="shared" si="10"/>
        <v>44831</v>
      </c>
      <c r="AG11" s="97">
        <f t="shared" si="10"/>
        <v>44832</v>
      </c>
      <c r="AH11" s="97">
        <f t="shared" si="10"/>
        <v>44833</v>
      </c>
      <c r="AI11" s="97">
        <f t="shared" si="10"/>
        <v>44834</v>
      </c>
      <c r="AJ11" s="97" t="str">
        <f>""</f>
        <v/>
      </c>
      <c r="AK11" s="99" t="str">
        <f>""</f>
        <v/>
      </c>
      <c r="AL11" s="97" t="str">
        <f>""</f>
        <v/>
      </c>
      <c r="AM11" s="97" t="str">
        <f>""</f>
        <v/>
      </c>
      <c r="AN11" s="97" t="str">
        <f>""</f>
        <v/>
      </c>
      <c r="AO11" s="97" t="str">
        <f>""</f>
        <v/>
      </c>
      <c r="AP11" s="97" t="str">
        <f>""</f>
        <v/>
      </c>
      <c r="AQ11" s="97" t="str">
        <f>""</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37"/>
  <sheetViews>
    <sheetView tabSelected="1" view="pageBreakPreview" zoomScale="55" zoomScaleNormal="55" zoomScaleSheetLayoutView="55" workbookViewId="0"/>
  </sheetViews>
  <sheetFormatPr defaultRowHeight="18.75" x14ac:dyDescent="0.4"/>
  <cols>
    <col min="1" max="1" width="38.75" style="83" customWidth="1"/>
    <col min="2" max="9" width="11.25" style="83" customWidth="1"/>
    <col min="10" max="10" width="15" style="83" customWidth="1"/>
    <col min="11" max="11" width="14.125" style="83" customWidth="1"/>
    <col min="12" max="13" width="15.875" style="83" customWidth="1"/>
    <col min="14" max="14" width="26.625" style="83" customWidth="1"/>
    <col min="15" max="15" width="10.125" style="83" customWidth="1"/>
    <col min="16" max="16" width="9" style="83" customWidth="1"/>
    <col min="17" max="16384" width="9" style="83"/>
  </cols>
  <sheetData>
    <row r="1" spans="1:29" ht="42" customHeight="1" x14ac:dyDescent="0.4">
      <c r="A1" s="57" t="s">
        <v>36</v>
      </c>
      <c r="B1" s="57"/>
      <c r="C1" s="209" t="s">
        <v>40</v>
      </c>
      <c r="D1" s="210"/>
      <c r="E1" s="210"/>
      <c r="F1" s="210"/>
      <c r="G1" s="210"/>
      <c r="H1" s="210"/>
      <c r="I1" s="210"/>
      <c r="J1" s="210"/>
      <c r="K1" s="93"/>
      <c r="L1" s="93"/>
      <c r="M1" s="93"/>
      <c r="N1" s="93"/>
      <c r="O1" s="92" t="s">
        <v>101</v>
      </c>
    </row>
    <row r="2" spans="1:29" ht="77.25" customHeight="1" x14ac:dyDescent="0.4">
      <c r="A2" s="16" t="s">
        <v>99</v>
      </c>
      <c r="B2" s="16"/>
      <c r="C2" s="16"/>
      <c r="D2" s="16"/>
      <c r="E2" s="16"/>
      <c r="F2" s="16"/>
      <c r="G2" s="16"/>
      <c r="H2" s="16"/>
      <c r="I2" s="16"/>
      <c r="J2" s="16"/>
      <c r="K2" s="16"/>
      <c r="L2" s="16"/>
      <c r="N2" s="91" t="s">
        <v>87</v>
      </c>
    </row>
    <row r="3" spans="1:29" ht="45" customHeight="1" x14ac:dyDescent="0.4">
      <c r="A3" s="16"/>
      <c r="B3" s="16"/>
      <c r="C3" s="16"/>
      <c r="D3" s="16"/>
      <c r="E3" s="16"/>
      <c r="F3" s="16"/>
      <c r="G3" s="16"/>
      <c r="H3" s="16"/>
      <c r="I3" s="16"/>
      <c r="J3" s="16"/>
      <c r="K3" s="16"/>
      <c r="L3" s="16"/>
      <c r="N3" s="17"/>
    </row>
    <row r="4" spans="1:29" ht="45" customHeight="1" x14ac:dyDescent="0.4">
      <c r="A4" s="16" t="s">
        <v>42</v>
      </c>
      <c r="B4" s="16"/>
      <c r="C4" s="16"/>
      <c r="D4" s="16"/>
      <c r="E4" s="16"/>
      <c r="F4" s="16"/>
      <c r="G4" s="16"/>
      <c r="H4" s="16"/>
      <c r="I4" s="16"/>
      <c r="J4" s="16"/>
      <c r="K4" s="16"/>
      <c r="L4" s="16"/>
      <c r="N4" s="17"/>
    </row>
    <row r="5" spans="1:29" ht="42" customHeight="1" thickBot="1" x14ac:dyDescent="0.45">
      <c r="A5" s="131" t="s">
        <v>113</v>
      </c>
      <c r="B5" s="18"/>
      <c r="C5" s="18"/>
      <c r="D5" s="18"/>
      <c r="E5" s="18"/>
      <c r="F5" s="18"/>
      <c r="G5" s="18"/>
      <c r="H5" s="18"/>
      <c r="I5" s="18"/>
      <c r="J5" s="211" t="s">
        <v>7</v>
      </c>
      <c r="K5" s="213" t="s">
        <v>27</v>
      </c>
      <c r="L5" s="219" t="s">
        <v>124</v>
      </c>
      <c r="M5" s="215" t="s">
        <v>8</v>
      </c>
      <c r="N5" s="216"/>
      <c r="U5" s="313" t="s">
        <v>139</v>
      </c>
    </row>
    <row r="6" spans="1:29" ht="42" customHeight="1" x14ac:dyDescent="0.4">
      <c r="A6" s="18"/>
      <c r="B6" s="18"/>
      <c r="C6" s="79" t="s">
        <v>0</v>
      </c>
      <c r="D6" s="79" t="s">
        <v>1</v>
      </c>
      <c r="E6" s="79" t="s">
        <v>2</v>
      </c>
      <c r="F6" s="79" t="s">
        <v>3</v>
      </c>
      <c r="G6" s="79" t="s">
        <v>4</v>
      </c>
      <c r="H6" s="79" t="s">
        <v>5</v>
      </c>
      <c r="I6" s="79" t="s">
        <v>6</v>
      </c>
      <c r="J6" s="212"/>
      <c r="K6" s="214"/>
      <c r="L6" s="220"/>
      <c r="M6" s="217"/>
      <c r="N6" s="218"/>
      <c r="U6" s="307"/>
      <c r="V6" s="166"/>
      <c r="W6" s="166"/>
      <c r="X6" s="166"/>
      <c r="Y6" s="166"/>
      <c r="Z6" s="166"/>
      <c r="AA6" s="166"/>
      <c r="AB6" s="166"/>
      <c r="AC6" s="308"/>
    </row>
    <row r="7" spans="1:29" ht="42" customHeight="1" x14ac:dyDescent="0.4">
      <c r="A7" s="18"/>
      <c r="B7" s="18"/>
      <c r="C7" s="147">
        <v>44836</v>
      </c>
      <c r="D7" s="89">
        <f>C7+1</f>
        <v>44837</v>
      </c>
      <c r="E7" s="89">
        <f>D7+1</f>
        <v>44838</v>
      </c>
      <c r="F7" s="89">
        <f>E7+1</f>
        <v>44839</v>
      </c>
      <c r="G7" s="89">
        <f>F7+1</f>
        <v>44840</v>
      </c>
      <c r="H7" s="89">
        <f>G7+1</f>
        <v>44841</v>
      </c>
      <c r="I7" s="148">
        <f>H7+1</f>
        <v>44842</v>
      </c>
      <c r="J7" s="200"/>
      <c r="K7" s="201"/>
      <c r="L7" s="202"/>
      <c r="M7" s="198"/>
      <c r="N7" s="199"/>
      <c r="O7" s="7"/>
      <c r="U7" s="309"/>
      <c r="V7" s="147">
        <v>44836</v>
      </c>
      <c r="W7" s="89">
        <f>V7+1</f>
        <v>44837</v>
      </c>
      <c r="X7" s="89">
        <f>W7+1</f>
        <v>44838</v>
      </c>
      <c r="Y7" s="89">
        <f>X7+1</f>
        <v>44839</v>
      </c>
      <c r="Z7" s="89">
        <f>Y7+1</f>
        <v>44840</v>
      </c>
      <c r="AA7" s="89">
        <f>Z7+1</f>
        <v>44841</v>
      </c>
      <c r="AB7" s="148">
        <f>AA7+1</f>
        <v>44842</v>
      </c>
      <c r="AC7" s="310"/>
    </row>
    <row r="8" spans="1:29" s="93" customFormat="1" ht="42" customHeight="1" x14ac:dyDescent="0.4">
      <c r="A8" s="191" t="s">
        <v>109</v>
      </c>
      <c r="B8" s="192"/>
      <c r="C8" s="90"/>
      <c r="D8" s="90"/>
      <c r="E8" s="90"/>
      <c r="F8" s="90"/>
      <c r="G8" s="90"/>
      <c r="H8" s="90"/>
      <c r="I8" s="90"/>
      <c r="J8" s="122"/>
      <c r="K8" s="103"/>
      <c r="M8" s="198"/>
      <c r="N8" s="199"/>
      <c r="O8" s="7"/>
      <c r="U8" s="309"/>
      <c r="V8" s="90">
        <f>C9+C10</f>
        <v>0</v>
      </c>
      <c r="W8" s="90">
        <f>D9+D10</f>
        <v>0</v>
      </c>
      <c r="X8" s="90">
        <f>E9+E10</f>
        <v>0</v>
      </c>
      <c r="Y8" s="90">
        <f>F9+F10</f>
        <v>0</v>
      </c>
      <c r="Z8" s="90">
        <f>G9+G10</f>
        <v>0</v>
      </c>
      <c r="AA8" s="90">
        <f>H9+H10</f>
        <v>0</v>
      </c>
      <c r="AB8" s="90">
        <f>I9+I10</f>
        <v>0</v>
      </c>
      <c r="AC8" s="310"/>
    </row>
    <row r="9" spans="1:29" ht="42" customHeight="1" x14ac:dyDescent="0.4">
      <c r="A9" s="32" t="s">
        <v>41</v>
      </c>
      <c r="B9" s="62" t="s">
        <v>49</v>
      </c>
      <c r="C9" s="90"/>
      <c r="D9" s="90"/>
      <c r="E9" s="90"/>
      <c r="F9" s="90"/>
      <c r="G9" s="90"/>
      <c r="H9" s="90"/>
      <c r="I9" s="90"/>
      <c r="J9" s="114">
        <f>SUM(C9:I10)</f>
        <v>0</v>
      </c>
      <c r="K9" s="115" t="str">
        <f>IF(J9&lt;100,"100回未満",IF(J9&lt;150,"100回以上","150回以上"))</f>
        <v>100回未満</v>
      </c>
      <c r="L9" s="116" t="str">
        <f>IF(COUNTIF(C8:I8,"○")&gt;0,"実施","―")</f>
        <v>―</v>
      </c>
      <c r="M9" s="198"/>
      <c r="N9" s="199"/>
      <c r="O9" s="7"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c r="U9" s="309"/>
      <c r="V9" s="7"/>
      <c r="W9" s="7"/>
      <c r="X9" s="7"/>
      <c r="Y9" s="7"/>
      <c r="Z9" s="7"/>
      <c r="AA9" s="7"/>
      <c r="AB9" s="7"/>
      <c r="AC9" s="310"/>
    </row>
    <row r="10" spans="1:29" ht="42" customHeight="1" x14ac:dyDescent="0.4">
      <c r="A10" s="32" t="s">
        <v>41</v>
      </c>
      <c r="B10" s="62" t="s">
        <v>50</v>
      </c>
      <c r="C10" s="90"/>
      <c r="D10" s="90"/>
      <c r="E10" s="90"/>
      <c r="F10" s="90"/>
      <c r="G10" s="90"/>
      <c r="H10" s="90"/>
      <c r="I10" s="90"/>
      <c r="J10" s="102"/>
      <c r="K10" s="104"/>
      <c r="L10" s="117"/>
      <c r="M10" s="198"/>
      <c r="N10" s="199"/>
      <c r="O10" s="7"/>
      <c r="U10" s="309"/>
      <c r="V10" s="7"/>
      <c r="W10" s="7"/>
      <c r="X10" s="7"/>
      <c r="Y10" s="7"/>
      <c r="Z10" s="7"/>
      <c r="AA10" s="7"/>
      <c r="AB10" s="7"/>
      <c r="AC10" s="310"/>
    </row>
    <row r="11" spans="1:29" ht="42" customHeight="1" x14ac:dyDescent="0.4">
      <c r="A11" s="242"/>
      <c r="B11" s="243"/>
      <c r="C11" s="147">
        <f>I7+1</f>
        <v>44843</v>
      </c>
      <c r="D11" s="147">
        <f>C11+1</f>
        <v>44844</v>
      </c>
      <c r="E11" s="89">
        <f t="shared" ref="E11:H31" si="0">D11+1</f>
        <v>44845</v>
      </c>
      <c r="F11" s="89">
        <f t="shared" si="0"/>
        <v>44846</v>
      </c>
      <c r="G11" s="89">
        <f t="shared" si="0"/>
        <v>44847</v>
      </c>
      <c r="H11" s="89">
        <f t="shared" si="0"/>
        <v>44848</v>
      </c>
      <c r="I11" s="148">
        <f>H11+1</f>
        <v>44849</v>
      </c>
      <c r="J11" s="200"/>
      <c r="K11" s="201"/>
      <c r="L11" s="202"/>
      <c r="M11" s="198"/>
      <c r="N11" s="199"/>
      <c r="O11" s="7"/>
      <c r="U11" s="309"/>
      <c r="V11" s="147">
        <f>AB7+1</f>
        <v>44843</v>
      </c>
      <c r="W11" s="147">
        <f>V11+1</f>
        <v>44844</v>
      </c>
      <c r="X11" s="89">
        <f t="shared" ref="X11" si="1">W11+1</f>
        <v>44845</v>
      </c>
      <c r="Y11" s="89">
        <f t="shared" ref="Y11" si="2">X11+1</f>
        <v>44846</v>
      </c>
      <c r="Z11" s="89">
        <f t="shared" ref="Z11" si="3">Y11+1</f>
        <v>44847</v>
      </c>
      <c r="AA11" s="89">
        <f t="shared" ref="AA11" si="4">Z11+1</f>
        <v>44848</v>
      </c>
      <c r="AB11" s="148">
        <f>AA11+1</f>
        <v>44849</v>
      </c>
      <c r="AC11" s="310"/>
    </row>
    <row r="12" spans="1:29" s="93" customFormat="1" ht="42" customHeight="1" x14ac:dyDescent="0.4">
      <c r="A12" s="191" t="s">
        <v>110</v>
      </c>
      <c r="B12" s="192"/>
      <c r="C12" s="90"/>
      <c r="D12" s="90"/>
      <c r="E12" s="90"/>
      <c r="F12" s="90"/>
      <c r="G12" s="90"/>
      <c r="H12" s="90"/>
      <c r="I12" s="90"/>
      <c r="J12" s="122"/>
      <c r="K12" s="103"/>
      <c r="M12" s="198"/>
      <c r="N12" s="199"/>
      <c r="O12" s="7"/>
      <c r="U12" s="309"/>
      <c r="V12" s="90">
        <f>C13+C14</f>
        <v>0</v>
      </c>
      <c r="W12" s="90">
        <f>D13+D14</f>
        <v>0</v>
      </c>
      <c r="X12" s="90">
        <f>E13+E14</f>
        <v>0</v>
      </c>
      <c r="Y12" s="90">
        <f>F13+F14</f>
        <v>0</v>
      </c>
      <c r="Z12" s="90">
        <f>G13+G14</f>
        <v>0</v>
      </c>
      <c r="AA12" s="90">
        <f>H13+H14</f>
        <v>0</v>
      </c>
      <c r="AB12" s="90">
        <f>I13+I14</f>
        <v>0</v>
      </c>
      <c r="AC12" s="310"/>
    </row>
    <row r="13" spans="1:29" ht="42" customHeight="1" x14ac:dyDescent="0.4">
      <c r="A13" s="32" t="s">
        <v>41</v>
      </c>
      <c r="B13" s="62" t="s">
        <v>49</v>
      </c>
      <c r="C13" s="90"/>
      <c r="D13" s="90"/>
      <c r="E13" s="90"/>
      <c r="F13" s="90"/>
      <c r="G13" s="90"/>
      <c r="H13" s="90"/>
      <c r="I13" s="90"/>
      <c r="J13" s="114">
        <f>SUM(C13:I14)</f>
        <v>0</v>
      </c>
      <c r="K13" s="115" t="str">
        <f>IF(J13&lt;100,"100回未満",IF(J13&lt;150,"100回以上","150回以上"))</f>
        <v>100回未満</v>
      </c>
      <c r="L13" s="116" t="str">
        <f>IF(COUNTIF(C12:I12,"○")&gt;0,"実施","―")</f>
        <v>―</v>
      </c>
      <c r="M13" s="198"/>
      <c r="N13" s="199"/>
      <c r="O13" s="7" t="str">
        <f>IF(J13&lt;100,IF(OR(K13="100回以上",K13="150回以上"),"エラー。接種回数と回数区分が一致しません",""),IF(J13&lt;150,IF(OR(K13="100回未満",K13="150回以上"),"エラー。接種回数と回数区分が一致しません",""),IF(K13="100回未満","エラー。接種回数と回数区分が一致しません","")))</f>
        <v/>
      </c>
      <c r="P13" s="93"/>
      <c r="Q13" s="93"/>
      <c r="U13" s="309"/>
      <c r="V13" s="7"/>
      <c r="W13" s="7"/>
      <c r="X13" s="7"/>
      <c r="Y13" s="7"/>
      <c r="Z13" s="7"/>
      <c r="AA13" s="7"/>
      <c r="AB13" s="7"/>
      <c r="AC13" s="310"/>
    </row>
    <row r="14" spans="1:29" ht="42" customHeight="1" x14ac:dyDescent="0.4">
      <c r="A14" s="32" t="s">
        <v>41</v>
      </c>
      <c r="B14" s="62" t="s">
        <v>50</v>
      </c>
      <c r="C14" s="90"/>
      <c r="D14" s="90"/>
      <c r="E14" s="90"/>
      <c r="F14" s="90"/>
      <c r="G14" s="90"/>
      <c r="H14" s="90"/>
      <c r="I14" s="90"/>
      <c r="J14" s="102"/>
      <c r="K14" s="104"/>
      <c r="L14" s="117"/>
      <c r="M14" s="198"/>
      <c r="N14" s="199"/>
      <c r="O14" s="7"/>
      <c r="U14" s="309"/>
      <c r="V14" s="7"/>
      <c r="W14" s="7"/>
      <c r="X14" s="7"/>
      <c r="Y14" s="7"/>
      <c r="Z14" s="7"/>
      <c r="AA14" s="7"/>
      <c r="AB14" s="7"/>
      <c r="AC14" s="310"/>
    </row>
    <row r="15" spans="1:29" ht="42" customHeight="1" x14ac:dyDescent="0.4">
      <c r="A15" s="242"/>
      <c r="B15" s="243"/>
      <c r="C15" s="147">
        <f>I11+1</f>
        <v>44850</v>
      </c>
      <c r="D15" s="89">
        <f>C15+1</f>
        <v>44851</v>
      </c>
      <c r="E15" s="89">
        <f t="shared" si="0"/>
        <v>44852</v>
      </c>
      <c r="F15" s="89">
        <f t="shared" si="0"/>
        <v>44853</v>
      </c>
      <c r="G15" s="89">
        <f t="shared" si="0"/>
        <v>44854</v>
      </c>
      <c r="H15" s="89">
        <f t="shared" si="0"/>
        <v>44855</v>
      </c>
      <c r="I15" s="148">
        <f>H15+1</f>
        <v>44856</v>
      </c>
      <c r="J15" s="200"/>
      <c r="K15" s="201"/>
      <c r="L15" s="202"/>
      <c r="M15" s="198"/>
      <c r="N15" s="199"/>
      <c r="O15" s="7"/>
      <c r="U15" s="309"/>
      <c r="V15" s="147">
        <f>AB11+1</f>
        <v>44850</v>
      </c>
      <c r="W15" s="89">
        <f>V15+1</f>
        <v>44851</v>
      </c>
      <c r="X15" s="89">
        <f t="shared" ref="X15" si="5">W15+1</f>
        <v>44852</v>
      </c>
      <c r="Y15" s="89">
        <f t="shared" ref="Y15" si="6">X15+1</f>
        <v>44853</v>
      </c>
      <c r="Z15" s="89">
        <f t="shared" ref="Z15" si="7">Y15+1</f>
        <v>44854</v>
      </c>
      <c r="AA15" s="89">
        <f t="shared" ref="AA15" si="8">Z15+1</f>
        <v>44855</v>
      </c>
      <c r="AB15" s="148">
        <f>AA15+1</f>
        <v>44856</v>
      </c>
      <c r="AC15" s="310"/>
    </row>
    <row r="16" spans="1:29" s="93" customFormat="1" ht="42" customHeight="1" x14ac:dyDescent="0.4">
      <c r="A16" s="191" t="s">
        <v>110</v>
      </c>
      <c r="B16" s="192"/>
      <c r="C16" s="90"/>
      <c r="D16" s="90"/>
      <c r="E16" s="90"/>
      <c r="F16" s="90"/>
      <c r="G16" s="90"/>
      <c r="H16" s="90"/>
      <c r="I16" s="90"/>
      <c r="J16" s="122"/>
      <c r="K16" s="103"/>
      <c r="M16" s="198"/>
      <c r="N16" s="199"/>
      <c r="O16" s="7"/>
      <c r="U16" s="309"/>
      <c r="V16" s="90">
        <f>C17+C18</f>
        <v>0</v>
      </c>
      <c r="W16" s="90">
        <f>D17+D18</f>
        <v>0</v>
      </c>
      <c r="X16" s="90">
        <f>E17+E18</f>
        <v>0</v>
      </c>
      <c r="Y16" s="90">
        <f>F17+F18</f>
        <v>0</v>
      </c>
      <c r="Z16" s="90">
        <f>G17+G18</f>
        <v>0</v>
      </c>
      <c r="AA16" s="90">
        <f>H17+H18</f>
        <v>0</v>
      </c>
      <c r="AB16" s="90">
        <f>I17+I18</f>
        <v>0</v>
      </c>
      <c r="AC16" s="310"/>
    </row>
    <row r="17" spans="1:29" ht="42" customHeight="1" x14ac:dyDescent="0.4">
      <c r="A17" s="32" t="s">
        <v>41</v>
      </c>
      <c r="B17" s="62" t="s">
        <v>49</v>
      </c>
      <c r="C17" s="90"/>
      <c r="D17" s="90"/>
      <c r="E17" s="90"/>
      <c r="F17" s="90"/>
      <c r="G17" s="90"/>
      <c r="H17" s="90"/>
      <c r="I17" s="90"/>
      <c r="J17" s="114">
        <f>SUM(C17:I18)</f>
        <v>0</v>
      </c>
      <c r="K17" s="115" t="str">
        <f>IF(J17&lt;100,"100回未満",IF(J17&lt;150,"100回以上","150回以上"))</f>
        <v>100回未満</v>
      </c>
      <c r="L17" s="116" t="str">
        <f>IF(COUNTIF(C16:I16,"○")&gt;0,"実施","―")</f>
        <v>―</v>
      </c>
      <c r="M17" s="198"/>
      <c r="N17" s="199"/>
      <c r="O17" s="7" t="str">
        <f>IF(J17&lt;100,IF(OR(K17="100回以上",K17="150回以上"),"エラー。接種回数と回数区分が一致しません",""),IF(J17&lt;150,IF(OR(K17="100回未満",K17="150回以上"),"エラー。接種回数と回数区分が一致しません",""),IF(K17="100回未満","エラー。接種回数と回数区分が一致しません","")))</f>
        <v/>
      </c>
      <c r="P17" s="93"/>
      <c r="Q17" s="93"/>
      <c r="U17" s="309"/>
      <c r="V17" s="7"/>
      <c r="W17" s="7"/>
      <c r="X17" s="7"/>
      <c r="Y17" s="7"/>
      <c r="Z17" s="7"/>
      <c r="AA17" s="7"/>
      <c r="AB17" s="7"/>
      <c r="AC17" s="310"/>
    </row>
    <row r="18" spans="1:29" ht="42" customHeight="1" x14ac:dyDescent="0.4">
      <c r="A18" s="32" t="s">
        <v>41</v>
      </c>
      <c r="B18" s="62" t="s">
        <v>50</v>
      </c>
      <c r="C18" s="90"/>
      <c r="D18" s="90"/>
      <c r="E18" s="90"/>
      <c r="F18" s="90"/>
      <c r="G18" s="90"/>
      <c r="H18" s="90"/>
      <c r="I18" s="90"/>
      <c r="J18" s="102"/>
      <c r="K18" s="104"/>
      <c r="L18" s="117"/>
      <c r="M18" s="198"/>
      <c r="N18" s="199"/>
      <c r="O18" s="7"/>
      <c r="U18" s="309"/>
      <c r="V18" s="7"/>
      <c r="W18" s="7"/>
      <c r="X18" s="7"/>
      <c r="Y18" s="7"/>
      <c r="Z18" s="7"/>
      <c r="AA18" s="7"/>
      <c r="AB18" s="7"/>
      <c r="AC18" s="310"/>
    </row>
    <row r="19" spans="1:29" ht="42" customHeight="1" x14ac:dyDescent="0.4">
      <c r="A19" s="242"/>
      <c r="B19" s="243"/>
      <c r="C19" s="147">
        <f>I15+1</f>
        <v>44857</v>
      </c>
      <c r="D19" s="89">
        <f>C19+1</f>
        <v>44858</v>
      </c>
      <c r="E19" s="89">
        <f t="shared" si="0"/>
        <v>44859</v>
      </c>
      <c r="F19" s="89">
        <f t="shared" si="0"/>
        <v>44860</v>
      </c>
      <c r="G19" s="89">
        <f t="shared" si="0"/>
        <v>44861</v>
      </c>
      <c r="H19" s="89">
        <f t="shared" si="0"/>
        <v>44862</v>
      </c>
      <c r="I19" s="148">
        <f>H19+1</f>
        <v>44863</v>
      </c>
      <c r="J19" s="200"/>
      <c r="K19" s="201"/>
      <c r="L19" s="202"/>
      <c r="M19" s="198"/>
      <c r="N19" s="199"/>
      <c r="O19" s="7"/>
      <c r="U19" s="309"/>
      <c r="V19" s="147">
        <f>AB15+1</f>
        <v>44857</v>
      </c>
      <c r="W19" s="89">
        <f>V19+1</f>
        <v>44858</v>
      </c>
      <c r="X19" s="89">
        <f t="shared" ref="X19" si="9">W19+1</f>
        <v>44859</v>
      </c>
      <c r="Y19" s="89">
        <f t="shared" ref="Y19" si="10">X19+1</f>
        <v>44860</v>
      </c>
      <c r="Z19" s="89">
        <f t="shared" ref="Z19" si="11">Y19+1</f>
        <v>44861</v>
      </c>
      <c r="AA19" s="89">
        <f t="shared" ref="AA19" si="12">Z19+1</f>
        <v>44862</v>
      </c>
      <c r="AB19" s="148">
        <f>AA19+1</f>
        <v>44863</v>
      </c>
      <c r="AC19" s="310"/>
    </row>
    <row r="20" spans="1:29" s="93" customFormat="1" ht="42" customHeight="1" x14ac:dyDescent="0.4">
      <c r="A20" s="191" t="s">
        <v>110</v>
      </c>
      <c r="B20" s="192"/>
      <c r="C20" s="90"/>
      <c r="D20" s="90"/>
      <c r="E20" s="90"/>
      <c r="F20" s="90"/>
      <c r="G20" s="90"/>
      <c r="H20" s="90"/>
      <c r="I20" s="90"/>
      <c r="J20" s="122"/>
      <c r="K20" s="103"/>
      <c r="M20" s="198"/>
      <c r="N20" s="199"/>
      <c r="O20" s="7"/>
      <c r="U20" s="309"/>
      <c r="V20" s="90">
        <f>C21+C22</f>
        <v>0</v>
      </c>
      <c r="W20" s="90">
        <f>D21+D22</f>
        <v>0</v>
      </c>
      <c r="X20" s="90">
        <f>E21+E22</f>
        <v>0</v>
      </c>
      <c r="Y20" s="90">
        <f>F21+F22</f>
        <v>0</v>
      </c>
      <c r="Z20" s="90">
        <f>G21+G22</f>
        <v>0</v>
      </c>
      <c r="AA20" s="90">
        <f>H21+H22</f>
        <v>0</v>
      </c>
      <c r="AB20" s="90">
        <f>I21+I22</f>
        <v>0</v>
      </c>
      <c r="AC20" s="310"/>
    </row>
    <row r="21" spans="1:29" ht="42" customHeight="1" x14ac:dyDescent="0.4">
      <c r="A21" s="32" t="s">
        <v>41</v>
      </c>
      <c r="B21" s="62" t="s">
        <v>49</v>
      </c>
      <c r="C21" s="90"/>
      <c r="D21" s="90"/>
      <c r="E21" s="90"/>
      <c r="F21" s="90"/>
      <c r="G21" s="90"/>
      <c r="H21" s="90"/>
      <c r="I21" s="90"/>
      <c r="J21" s="114">
        <f>SUM(C21:I22)</f>
        <v>0</v>
      </c>
      <c r="K21" s="115" t="str">
        <f>IF(J21&lt;100,"100回未満",IF(J21&lt;150,"100回以上","150回以上"))</f>
        <v>100回未満</v>
      </c>
      <c r="L21" s="116" t="str">
        <f>IF(COUNTIF(C20:I20,"○")&gt;0,"実施","―")</f>
        <v>―</v>
      </c>
      <c r="M21" s="198"/>
      <c r="N21" s="199"/>
      <c r="O21" s="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c r="P21" s="93"/>
      <c r="Q21" s="93"/>
      <c r="U21" s="309"/>
      <c r="V21" s="7"/>
      <c r="W21" s="7"/>
      <c r="X21" s="7"/>
      <c r="Y21" s="7"/>
      <c r="Z21" s="7"/>
      <c r="AA21" s="7"/>
      <c r="AB21" s="7"/>
      <c r="AC21" s="310"/>
    </row>
    <row r="22" spans="1:29" ht="42" customHeight="1" x14ac:dyDescent="0.4">
      <c r="A22" s="32" t="s">
        <v>41</v>
      </c>
      <c r="B22" s="62" t="s">
        <v>50</v>
      </c>
      <c r="C22" s="90"/>
      <c r="D22" s="90"/>
      <c r="E22" s="90"/>
      <c r="F22" s="90"/>
      <c r="G22" s="90"/>
      <c r="H22" s="90"/>
      <c r="I22" s="90"/>
      <c r="J22" s="102"/>
      <c r="K22" s="104"/>
      <c r="L22" s="117"/>
      <c r="M22" s="198"/>
      <c r="N22" s="199"/>
      <c r="O22" s="7"/>
      <c r="U22" s="309"/>
      <c r="V22" s="7"/>
      <c r="W22" s="7"/>
      <c r="X22" s="7"/>
      <c r="Y22" s="7"/>
      <c r="Z22" s="7"/>
      <c r="AA22" s="7"/>
      <c r="AB22" s="7"/>
      <c r="AC22" s="310"/>
    </row>
    <row r="23" spans="1:29" ht="42" customHeight="1" x14ac:dyDescent="0.4">
      <c r="A23" s="242"/>
      <c r="B23" s="243"/>
      <c r="C23" s="147">
        <f>I19+1</f>
        <v>44864</v>
      </c>
      <c r="D23" s="89">
        <f>C23+1</f>
        <v>44865</v>
      </c>
      <c r="E23" s="89">
        <f t="shared" si="0"/>
        <v>44866</v>
      </c>
      <c r="F23" s="89">
        <f t="shared" si="0"/>
        <v>44867</v>
      </c>
      <c r="G23" s="147">
        <f t="shared" si="0"/>
        <v>44868</v>
      </c>
      <c r="H23" s="89">
        <f t="shared" si="0"/>
        <v>44869</v>
      </c>
      <c r="I23" s="148">
        <f>H23+1</f>
        <v>44870</v>
      </c>
      <c r="J23" s="200"/>
      <c r="K23" s="201"/>
      <c r="L23" s="202"/>
      <c r="M23" s="198"/>
      <c r="N23" s="199"/>
      <c r="O23" s="7"/>
      <c r="U23" s="309"/>
      <c r="V23" s="147">
        <f>AB19+1</f>
        <v>44864</v>
      </c>
      <c r="W23" s="89">
        <f>V23+1</f>
        <v>44865</v>
      </c>
      <c r="X23" s="89">
        <f t="shared" ref="X23" si="13">W23+1</f>
        <v>44866</v>
      </c>
      <c r="Y23" s="89">
        <f t="shared" ref="Y23" si="14">X23+1</f>
        <v>44867</v>
      </c>
      <c r="Z23" s="147">
        <f t="shared" ref="Z23" si="15">Y23+1</f>
        <v>44868</v>
      </c>
      <c r="AA23" s="89">
        <f t="shared" ref="AA23" si="16">Z23+1</f>
        <v>44869</v>
      </c>
      <c r="AB23" s="148">
        <f>AA23+1</f>
        <v>44870</v>
      </c>
      <c r="AC23" s="310"/>
    </row>
    <row r="24" spans="1:29" s="93" customFormat="1" ht="42" customHeight="1" x14ac:dyDescent="0.4">
      <c r="A24" s="191" t="s">
        <v>110</v>
      </c>
      <c r="B24" s="192"/>
      <c r="C24" s="90"/>
      <c r="D24" s="90"/>
      <c r="E24" s="90"/>
      <c r="F24" s="90"/>
      <c r="G24" s="90"/>
      <c r="H24" s="90"/>
      <c r="I24" s="90"/>
      <c r="J24" s="122"/>
      <c r="K24" s="103"/>
      <c r="M24" s="198"/>
      <c r="N24" s="199"/>
      <c r="O24" s="7"/>
      <c r="U24" s="309"/>
      <c r="V24" s="90">
        <f>C25+C26</f>
        <v>0</v>
      </c>
      <c r="W24" s="90">
        <f>D25+D26</f>
        <v>0</v>
      </c>
      <c r="X24" s="90">
        <f>E25+E26</f>
        <v>0</v>
      </c>
      <c r="Y24" s="90">
        <f>F25+F26</f>
        <v>0</v>
      </c>
      <c r="Z24" s="90">
        <f>G25+G26</f>
        <v>0</v>
      </c>
      <c r="AA24" s="90">
        <f>H25+H26</f>
        <v>0</v>
      </c>
      <c r="AB24" s="90">
        <f>I25+I26</f>
        <v>0</v>
      </c>
      <c r="AC24" s="310"/>
    </row>
    <row r="25" spans="1:29" ht="42" customHeight="1" x14ac:dyDescent="0.4">
      <c r="A25" s="32" t="s">
        <v>41</v>
      </c>
      <c r="B25" s="62" t="s">
        <v>49</v>
      </c>
      <c r="C25" s="90"/>
      <c r="D25" s="90"/>
      <c r="E25" s="90"/>
      <c r="F25" s="90"/>
      <c r="G25" s="90"/>
      <c r="H25" s="90"/>
      <c r="I25" s="90"/>
      <c r="J25" s="114">
        <f>SUM(C25:I26)</f>
        <v>0</v>
      </c>
      <c r="K25" s="115" t="str">
        <f>IF(J25&lt;100,"100回未満",IF(J25&lt;150,"100回以上","150回以上"))</f>
        <v>100回未満</v>
      </c>
      <c r="L25" s="116" t="str">
        <f>IF(COUNTIF(C24:I24,"○")&gt;0,"実施","―")</f>
        <v>―</v>
      </c>
      <c r="M25" s="198"/>
      <c r="N25" s="199"/>
      <c r="O25" s="7" t="str">
        <f>IF(J25&lt;100,IF(OR(K25="100回以上",K25="150回以上"),"エラー。接種回数と回数区分が一致しません",""),IF(J25&lt;150,IF(OR(K25="100回未満",K25="150回以上"),"エラー。接種回数と回数区分が一致しません",""),IF(K25="100回未満","エラー。接種回数と回数区分が一致しません","")))</f>
        <v/>
      </c>
      <c r="P25" s="93"/>
      <c r="Q25" s="93"/>
      <c r="U25" s="309"/>
      <c r="V25" s="7"/>
      <c r="W25" s="7"/>
      <c r="X25" s="7"/>
      <c r="Y25" s="7"/>
      <c r="Z25" s="7"/>
      <c r="AA25" s="7"/>
      <c r="AB25" s="7"/>
      <c r="AC25" s="310"/>
    </row>
    <row r="26" spans="1:29" ht="42" customHeight="1" x14ac:dyDescent="0.4">
      <c r="A26" s="32" t="s">
        <v>41</v>
      </c>
      <c r="B26" s="62" t="s">
        <v>50</v>
      </c>
      <c r="C26" s="90"/>
      <c r="D26" s="90"/>
      <c r="E26" s="90"/>
      <c r="F26" s="146"/>
      <c r="G26" s="90"/>
      <c r="H26" s="90"/>
      <c r="I26" s="90"/>
      <c r="J26" s="102"/>
      <c r="K26" s="104"/>
      <c r="L26" s="117"/>
      <c r="M26" s="198"/>
      <c r="N26" s="199"/>
      <c r="O26" s="7"/>
      <c r="U26" s="309"/>
      <c r="V26" s="7"/>
      <c r="W26" s="7"/>
      <c r="X26" s="7"/>
      <c r="Y26" s="7"/>
      <c r="Z26" s="7"/>
      <c r="AA26" s="7"/>
      <c r="AB26" s="7"/>
      <c r="AC26" s="310"/>
    </row>
    <row r="27" spans="1:29" ht="42" customHeight="1" x14ac:dyDescent="0.4">
      <c r="A27" s="242"/>
      <c r="B27" s="243"/>
      <c r="C27" s="147">
        <f>I23+1</f>
        <v>44871</v>
      </c>
      <c r="D27" s="89">
        <f>C27+1</f>
        <v>44872</v>
      </c>
      <c r="E27" s="89">
        <f t="shared" si="0"/>
        <v>44873</v>
      </c>
      <c r="F27" s="89">
        <f t="shared" si="0"/>
        <v>44874</v>
      </c>
      <c r="G27" s="89">
        <f t="shared" si="0"/>
        <v>44875</v>
      </c>
      <c r="H27" s="89">
        <f t="shared" si="0"/>
        <v>44876</v>
      </c>
      <c r="I27" s="148">
        <f>H27+1</f>
        <v>44877</v>
      </c>
      <c r="J27" s="200"/>
      <c r="K27" s="201"/>
      <c r="L27" s="202"/>
      <c r="M27" s="198"/>
      <c r="N27" s="199"/>
      <c r="O27" s="7"/>
      <c r="U27" s="309"/>
      <c r="V27" s="147">
        <f>AB23+1</f>
        <v>44871</v>
      </c>
      <c r="W27" s="89">
        <f>V27+1</f>
        <v>44872</v>
      </c>
      <c r="X27" s="89">
        <f t="shared" ref="X27" si="17">W27+1</f>
        <v>44873</v>
      </c>
      <c r="Y27" s="89">
        <f t="shared" ref="Y27" si="18">X27+1</f>
        <v>44874</v>
      </c>
      <c r="Z27" s="89">
        <f t="shared" ref="Z27" si="19">Y27+1</f>
        <v>44875</v>
      </c>
      <c r="AA27" s="89">
        <f t="shared" ref="AA27" si="20">Z27+1</f>
        <v>44876</v>
      </c>
      <c r="AB27" s="148">
        <f>AA27+1</f>
        <v>44877</v>
      </c>
      <c r="AC27" s="310"/>
    </row>
    <row r="28" spans="1:29" s="93" customFormat="1" ht="42" customHeight="1" x14ac:dyDescent="0.4">
      <c r="A28" s="191" t="s">
        <v>110</v>
      </c>
      <c r="B28" s="192"/>
      <c r="C28" s="90"/>
      <c r="D28" s="90"/>
      <c r="E28" s="90"/>
      <c r="F28" s="90"/>
      <c r="G28" s="90"/>
      <c r="H28" s="90"/>
      <c r="I28" s="90"/>
      <c r="J28" s="122"/>
      <c r="K28" s="103"/>
      <c r="M28" s="198"/>
      <c r="N28" s="199"/>
      <c r="O28" s="7"/>
      <c r="U28" s="309"/>
      <c r="V28" s="90">
        <f>C29+C30</f>
        <v>0</v>
      </c>
      <c r="W28" s="90">
        <f>D29+D30</f>
        <v>0</v>
      </c>
      <c r="X28" s="90">
        <f>E29+E30</f>
        <v>0</v>
      </c>
      <c r="Y28" s="90">
        <f>F29+F30</f>
        <v>0</v>
      </c>
      <c r="Z28" s="90">
        <f>G29+G30</f>
        <v>0</v>
      </c>
      <c r="AA28" s="90">
        <f>H29+H30</f>
        <v>0</v>
      </c>
      <c r="AB28" s="90">
        <f>I29+I30</f>
        <v>0</v>
      </c>
      <c r="AC28" s="310"/>
    </row>
    <row r="29" spans="1:29" ht="42" customHeight="1" x14ac:dyDescent="0.4">
      <c r="A29" s="32" t="s">
        <v>41</v>
      </c>
      <c r="B29" s="62" t="s">
        <v>49</v>
      </c>
      <c r="C29" s="90"/>
      <c r="D29" s="90"/>
      <c r="E29" s="90"/>
      <c r="F29" s="90"/>
      <c r="G29" s="90"/>
      <c r="H29" s="90"/>
      <c r="I29" s="90"/>
      <c r="J29" s="114">
        <f>SUM(C29:I30)</f>
        <v>0</v>
      </c>
      <c r="K29" s="115" t="str">
        <f>IF(J29&lt;100,"100回未満",IF(J29&lt;150,"100回以上","150回以上"))</f>
        <v>100回未満</v>
      </c>
      <c r="L29" s="116" t="str">
        <f>IF(COUNTIF(C28:I28,"○")&gt;0,"実施","―")</f>
        <v>―</v>
      </c>
      <c r="M29" s="198"/>
      <c r="N29" s="199"/>
      <c r="O29" s="7" t="str">
        <f>IF(J29&lt;100,IF(OR(K29="100回以上",K29="150回以上"),"エラー。接種回数と回数区分が一致しません",""),IF(J29&lt;150,IF(OR(K29="100回未満",K29="150回以上"),"エラー。接種回数と回数区分が一致しません",""),IF(K29="100回未満","エラー。接種回数と回数区分が一致しません","")))</f>
        <v/>
      </c>
      <c r="P29" s="93"/>
      <c r="Q29" s="93"/>
      <c r="U29" s="309"/>
      <c r="V29" s="7"/>
      <c r="W29" s="7"/>
      <c r="X29" s="7"/>
      <c r="Y29" s="7"/>
      <c r="Z29" s="7"/>
      <c r="AA29" s="7"/>
      <c r="AB29" s="7"/>
      <c r="AC29" s="310"/>
    </row>
    <row r="30" spans="1:29" ht="42" customHeight="1" x14ac:dyDescent="0.4">
      <c r="A30" s="32" t="s">
        <v>41</v>
      </c>
      <c r="B30" s="62" t="s">
        <v>50</v>
      </c>
      <c r="C30" s="90"/>
      <c r="D30" s="90"/>
      <c r="E30" s="90"/>
      <c r="F30" s="90"/>
      <c r="G30" s="90"/>
      <c r="H30" s="90"/>
      <c r="I30" s="90"/>
      <c r="J30" s="102"/>
      <c r="K30" s="104"/>
      <c r="L30" s="117"/>
      <c r="M30" s="198"/>
      <c r="N30" s="199"/>
      <c r="O30" s="7"/>
      <c r="U30" s="309"/>
      <c r="V30" s="7"/>
      <c r="W30" s="7"/>
      <c r="X30" s="7"/>
      <c r="Y30" s="7"/>
      <c r="Z30" s="7"/>
      <c r="AA30" s="7"/>
      <c r="AB30" s="7"/>
      <c r="AC30" s="310"/>
    </row>
    <row r="31" spans="1:29" ht="42" customHeight="1" x14ac:dyDescent="0.4">
      <c r="A31" s="242"/>
      <c r="B31" s="243"/>
      <c r="C31" s="147">
        <f>I27+1</f>
        <v>44878</v>
      </c>
      <c r="D31" s="89">
        <f>C31+1</f>
        <v>44879</v>
      </c>
      <c r="E31" s="89">
        <f t="shared" si="0"/>
        <v>44880</v>
      </c>
      <c r="F31" s="89">
        <f t="shared" si="0"/>
        <v>44881</v>
      </c>
      <c r="G31" s="89">
        <f t="shared" si="0"/>
        <v>44882</v>
      </c>
      <c r="H31" s="89">
        <f t="shared" si="0"/>
        <v>44883</v>
      </c>
      <c r="I31" s="148">
        <f>H31+1</f>
        <v>44884</v>
      </c>
      <c r="J31" s="200"/>
      <c r="K31" s="201"/>
      <c r="L31" s="202"/>
      <c r="M31" s="198"/>
      <c r="N31" s="199"/>
      <c r="O31" s="7"/>
      <c r="U31" s="309"/>
      <c r="V31" s="147">
        <f>AB27+1</f>
        <v>44878</v>
      </c>
      <c r="W31" s="89">
        <f>V31+1</f>
        <v>44879</v>
      </c>
      <c r="X31" s="89">
        <f t="shared" ref="X31" si="21">W31+1</f>
        <v>44880</v>
      </c>
      <c r="Y31" s="89">
        <f t="shared" ref="Y31" si="22">X31+1</f>
        <v>44881</v>
      </c>
      <c r="Z31" s="89">
        <f t="shared" ref="Z31" si="23">Y31+1</f>
        <v>44882</v>
      </c>
      <c r="AA31" s="89">
        <f t="shared" ref="AA31" si="24">Z31+1</f>
        <v>44883</v>
      </c>
      <c r="AB31" s="148">
        <f>AA31+1</f>
        <v>44884</v>
      </c>
      <c r="AC31" s="310"/>
    </row>
    <row r="32" spans="1:29" s="93" customFormat="1" ht="42" customHeight="1" x14ac:dyDescent="0.4">
      <c r="A32" s="191" t="s">
        <v>110</v>
      </c>
      <c r="B32" s="192"/>
      <c r="C32" s="90"/>
      <c r="D32" s="90"/>
      <c r="E32" s="90"/>
      <c r="F32" s="90"/>
      <c r="G32" s="90"/>
      <c r="H32" s="90"/>
      <c r="I32" s="90"/>
      <c r="J32" s="122"/>
      <c r="K32" s="103"/>
      <c r="M32" s="198"/>
      <c r="N32" s="199"/>
      <c r="O32" s="7"/>
      <c r="U32" s="309"/>
      <c r="V32" s="90">
        <f>C33+C34</f>
        <v>0</v>
      </c>
      <c r="W32" s="90">
        <f>D33+D34</f>
        <v>0</v>
      </c>
      <c r="X32" s="90">
        <f>E33+E34</f>
        <v>0</v>
      </c>
      <c r="Y32" s="90">
        <f>F33+F34</f>
        <v>0</v>
      </c>
      <c r="Z32" s="90">
        <f>G33+G34</f>
        <v>0</v>
      </c>
      <c r="AA32" s="90">
        <f>H33+H34</f>
        <v>0</v>
      </c>
      <c r="AB32" s="90">
        <f>I33+I34</f>
        <v>0</v>
      </c>
      <c r="AC32" s="310"/>
    </row>
    <row r="33" spans="1:29" ht="42" customHeight="1" x14ac:dyDescent="0.4">
      <c r="A33" s="32" t="s">
        <v>41</v>
      </c>
      <c r="B33" s="62" t="s">
        <v>49</v>
      </c>
      <c r="C33" s="90"/>
      <c r="D33" s="90"/>
      <c r="E33" s="90"/>
      <c r="F33" s="90"/>
      <c r="G33" s="90"/>
      <c r="H33" s="90"/>
      <c r="I33" s="90"/>
      <c r="J33" s="114">
        <f>SUM(C33:I34)</f>
        <v>0</v>
      </c>
      <c r="K33" s="115" t="str">
        <f>IF(J33&lt;100,"100回未満",IF(J33&lt;150,"100回以上","150回以上"))</f>
        <v>100回未満</v>
      </c>
      <c r="L33" s="116" t="str">
        <f>IF(COUNTIF(C32:I32,"○")&gt;0,"実施","―")</f>
        <v>―</v>
      </c>
      <c r="M33" s="198"/>
      <c r="N33" s="199"/>
      <c r="O33" s="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c r="P33" s="93"/>
      <c r="Q33" s="93"/>
      <c r="U33" s="309"/>
      <c r="V33" s="7"/>
      <c r="W33" s="7"/>
      <c r="X33" s="7"/>
      <c r="Y33" s="7"/>
      <c r="Z33" s="7"/>
      <c r="AA33" s="7"/>
      <c r="AB33" s="7"/>
      <c r="AC33" s="310"/>
    </row>
    <row r="34" spans="1:29" ht="42" customHeight="1" x14ac:dyDescent="0.4">
      <c r="A34" s="32" t="s">
        <v>41</v>
      </c>
      <c r="B34" s="62" t="s">
        <v>50</v>
      </c>
      <c r="C34" s="90"/>
      <c r="D34" s="90"/>
      <c r="E34" s="90"/>
      <c r="F34" s="90"/>
      <c r="G34" s="90"/>
      <c r="H34" s="90"/>
      <c r="I34" s="90"/>
      <c r="J34" s="102"/>
      <c r="K34" s="104"/>
      <c r="L34" s="117"/>
      <c r="M34" s="198"/>
      <c r="N34" s="199"/>
      <c r="O34" s="7"/>
      <c r="U34" s="309"/>
      <c r="V34" s="7"/>
      <c r="W34" s="7"/>
      <c r="X34" s="7"/>
      <c r="Y34" s="7"/>
      <c r="Z34" s="7"/>
      <c r="AA34" s="7"/>
      <c r="AB34" s="7"/>
      <c r="AC34" s="310"/>
    </row>
    <row r="35" spans="1:29" ht="42" customHeight="1" x14ac:dyDescent="0.4">
      <c r="A35" s="242"/>
      <c r="B35" s="243"/>
      <c r="C35" s="147">
        <f>I31+1</f>
        <v>44885</v>
      </c>
      <c r="D35" s="89">
        <f>C35+1</f>
        <v>44886</v>
      </c>
      <c r="E35" s="89">
        <f t="shared" ref="E35" si="25">D35+1</f>
        <v>44887</v>
      </c>
      <c r="F35" s="147">
        <f t="shared" ref="F35" si="26">E35+1</f>
        <v>44888</v>
      </c>
      <c r="G35" s="89">
        <f t="shared" ref="G35" si="27">F35+1</f>
        <v>44889</v>
      </c>
      <c r="H35" s="89">
        <f t="shared" ref="H35" si="28">G35+1</f>
        <v>44890</v>
      </c>
      <c r="I35" s="148">
        <f>H35+1</f>
        <v>44891</v>
      </c>
      <c r="J35" s="200"/>
      <c r="K35" s="201"/>
      <c r="L35" s="202"/>
      <c r="M35" s="198"/>
      <c r="N35" s="199"/>
      <c r="O35" s="7"/>
      <c r="U35" s="309"/>
      <c r="V35" s="147">
        <f>AB31+1</f>
        <v>44885</v>
      </c>
      <c r="W35" s="89">
        <f>V35+1</f>
        <v>44886</v>
      </c>
      <c r="X35" s="89">
        <f t="shared" ref="X35" si="29">W35+1</f>
        <v>44887</v>
      </c>
      <c r="Y35" s="147">
        <f t="shared" ref="Y35" si="30">X35+1</f>
        <v>44888</v>
      </c>
      <c r="Z35" s="89">
        <f t="shared" ref="Z35" si="31">Y35+1</f>
        <v>44889</v>
      </c>
      <c r="AA35" s="89">
        <f t="shared" ref="AA35" si="32">Z35+1</f>
        <v>44890</v>
      </c>
      <c r="AB35" s="148">
        <f>AA35+1</f>
        <v>44891</v>
      </c>
      <c r="AC35" s="310"/>
    </row>
    <row r="36" spans="1:29" s="93" customFormat="1" ht="42" customHeight="1" x14ac:dyDescent="0.4">
      <c r="A36" s="191" t="s">
        <v>110</v>
      </c>
      <c r="B36" s="192"/>
      <c r="C36" s="90"/>
      <c r="D36" s="90"/>
      <c r="E36" s="90"/>
      <c r="F36" s="90"/>
      <c r="G36" s="90"/>
      <c r="H36" s="90"/>
      <c r="I36" s="90"/>
      <c r="J36" s="122"/>
      <c r="K36" s="103"/>
      <c r="M36" s="198"/>
      <c r="N36" s="199"/>
      <c r="O36" s="7"/>
      <c r="U36" s="309"/>
      <c r="V36" s="90">
        <f>C37+C38</f>
        <v>0</v>
      </c>
      <c r="W36" s="90">
        <f>D37+D38</f>
        <v>0</v>
      </c>
      <c r="X36" s="90">
        <f>E37+E38</f>
        <v>0</v>
      </c>
      <c r="Y36" s="90">
        <f>F37+F38</f>
        <v>0</v>
      </c>
      <c r="Z36" s="90">
        <f>G37+G38</f>
        <v>0</v>
      </c>
      <c r="AA36" s="90">
        <f>H37+H38</f>
        <v>0</v>
      </c>
      <c r="AB36" s="90">
        <f>I37+I38</f>
        <v>0</v>
      </c>
      <c r="AC36" s="310"/>
    </row>
    <row r="37" spans="1:29" ht="42" customHeight="1" x14ac:dyDescent="0.4">
      <c r="A37" s="32" t="s">
        <v>41</v>
      </c>
      <c r="B37" s="62" t="s">
        <v>49</v>
      </c>
      <c r="C37" s="90"/>
      <c r="D37" s="90"/>
      <c r="E37" s="90"/>
      <c r="F37" s="90"/>
      <c r="G37" s="90"/>
      <c r="H37" s="90"/>
      <c r="I37" s="90"/>
      <c r="J37" s="114">
        <f>SUM(C37:I38)</f>
        <v>0</v>
      </c>
      <c r="K37" s="115" t="str">
        <f>IF(J37&lt;100,"100回未満",IF(J37&lt;150,"100回以上","150回以上"))</f>
        <v>100回未満</v>
      </c>
      <c r="L37" s="116" t="str">
        <f>IF(COUNTIF(C36:I36,"○")&gt;0,"実施","―")</f>
        <v>―</v>
      </c>
      <c r="M37" s="198"/>
      <c r="N37" s="199"/>
      <c r="O37" s="7" t="str">
        <f>IF(J37&lt;100,IF(OR(K37="100回以上",K37="150回以上"),"エラー。接種回数と回数区分が一致しません",""),IF(J37&lt;150,IF(OR(K37="100回未満",K37="150回以上"),"エラー。接種回数と回数区分が一致しません",""),IF(K37="100回未満","エラー。接種回数と回数区分が一致しません","")))</f>
        <v/>
      </c>
      <c r="P37" s="93"/>
      <c r="Q37" s="93"/>
      <c r="U37" s="309"/>
      <c r="V37" s="7"/>
      <c r="W37" s="7"/>
      <c r="X37" s="7"/>
      <c r="Y37" s="7"/>
      <c r="Z37" s="7"/>
      <c r="AA37" s="7"/>
      <c r="AB37" s="7"/>
      <c r="AC37" s="310"/>
    </row>
    <row r="38" spans="1:29" ht="42" customHeight="1" x14ac:dyDescent="0.4">
      <c r="A38" s="32" t="s">
        <v>41</v>
      </c>
      <c r="B38" s="62" t="s">
        <v>50</v>
      </c>
      <c r="C38" s="90"/>
      <c r="D38" s="90"/>
      <c r="E38" s="90"/>
      <c r="F38" s="90"/>
      <c r="G38" s="90"/>
      <c r="H38" s="90"/>
      <c r="I38" s="90"/>
      <c r="J38" s="102"/>
      <c r="K38" s="104"/>
      <c r="L38" s="117"/>
      <c r="M38" s="198"/>
      <c r="N38" s="199"/>
      <c r="O38" s="7"/>
      <c r="U38" s="309"/>
      <c r="V38" s="7"/>
      <c r="W38" s="7"/>
      <c r="X38" s="7"/>
      <c r="Y38" s="7"/>
      <c r="Z38" s="7"/>
      <c r="AA38" s="7"/>
      <c r="AB38" s="7"/>
      <c r="AC38" s="310"/>
    </row>
    <row r="39" spans="1:29" s="93" customFormat="1" ht="42" customHeight="1" x14ac:dyDescent="0.4">
      <c r="A39" s="242"/>
      <c r="B39" s="243"/>
      <c r="C39" s="147">
        <f>I35+1</f>
        <v>44892</v>
      </c>
      <c r="D39" s="89">
        <f>C39+1</f>
        <v>44893</v>
      </c>
      <c r="E39" s="89">
        <f t="shared" ref="E39" si="33">D39+1</f>
        <v>44894</v>
      </c>
      <c r="F39" s="89">
        <f t="shared" ref="F39" si="34">E39+1</f>
        <v>44895</v>
      </c>
      <c r="G39" s="89">
        <f t="shared" ref="G39" si="35">F39+1</f>
        <v>44896</v>
      </c>
      <c r="H39" s="89">
        <f t="shared" ref="H39" si="36">G39+1</f>
        <v>44897</v>
      </c>
      <c r="I39" s="148">
        <f>H39+1</f>
        <v>44898</v>
      </c>
      <c r="J39" s="200"/>
      <c r="K39" s="201"/>
      <c r="L39" s="202"/>
      <c r="M39" s="198"/>
      <c r="N39" s="199"/>
      <c r="O39" s="7"/>
      <c r="U39" s="309"/>
      <c r="V39" s="147">
        <f>AB35+1</f>
        <v>44892</v>
      </c>
      <c r="W39" s="89">
        <f>V39+1</f>
        <v>44893</v>
      </c>
      <c r="X39" s="89">
        <f t="shared" ref="X39" si="37">W39+1</f>
        <v>44894</v>
      </c>
      <c r="Y39" s="89">
        <f t="shared" ref="Y39" si="38">X39+1</f>
        <v>44895</v>
      </c>
      <c r="Z39" s="89">
        <f t="shared" ref="Z39" si="39">Y39+1</f>
        <v>44896</v>
      </c>
      <c r="AA39" s="89">
        <f t="shared" ref="AA39" si="40">Z39+1</f>
        <v>44897</v>
      </c>
      <c r="AB39" s="148">
        <f>AA39+1</f>
        <v>44898</v>
      </c>
      <c r="AC39" s="310"/>
    </row>
    <row r="40" spans="1:29" s="93" customFormat="1" ht="42" customHeight="1" x14ac:dyDescent="0.4">
      <c r="A40" s="191" t="s">
        <v>110</v>
      </c>
      <c r="B40" s="192"/>
      <c r="C40" s="90"/>
      <c r="D40" s="90"/>
      <c r="E40" s="90"/>
      <c r="F40" s="90"/>
      <c r="G40" s="90"/>
      <c r="H40" s="90"/>
      <c r="I40" s="90"/>
      <c r="J40" s="122"/>
      <c r="K40" s="103"/>
      <c r="M40" s="198"/>
      <c r="N40" s="199"/>
      <c r="O40" s="7"/>
      <c r="U40" s="309"/>
      <c r="V40" s="90">
        <f>C41+C42</f>
        <v>0</v>
      </c>
      <c r="W40" s="90">
        <f>D41+D42</f>
        <v>0</v>
      </c>
      <c r="X40" s="90">
        <f>E41+E42</f>
        <v>0</v>
      </c>
      <c r="Y40" s="90">
        <f>F41+F42</f>
        <v>0</v>
      </c>
      <c r="Z40" s="90">
        <f>G41+G42</f>
        <v>0</v>
      </c>
      <c r="AA40" s="90">
        <f>H41+H42</f>
        <v>0</v>
      </c>
      <c r="AB40" s="90">
        <f>I41+I42</f>
        <v>0</v>
      </c>
      <c r="AC40" s="310"/>
    </row>
    <row r="41" spans="1:29" s="93" customFormat="1" ht="42" customHeight="1" x14ac:dyDescent="0.4">
      <c r="A41" s="32" t="s">
        <v>41</v>
      </c>
      <c r="B41" s="62" t="s">
        <v>49</v>
      </c>
      <c r="C41" s="90"/>
      <c r="D41" s="90"/>
      <c r="E41" s="90"/>
      <c r="F41" s="90"/>
      <c r="G41" s="90"/>
      <c r="H41" s="90"/>
      <c r="I41" s="90"/>
      <c r="J41" s="114">
        <f>SUM(C41:I42)</f>
        <v>0</v>
      </c>
      <c r="K41" s="115" t="str">
        <f>IF(J41&lt;100,"100回未満",IF(J41&lt;150,"100回以上","150回以上"))</f>
        <v>100回未満</v>
      </c>
      <c r="L41" s="116" t="str">
        <f>IF(COUNTIF(C40:I40,"○")&gt;0,"実施","―")</f>
        <v>―</v>
      </c>
      <c r="M41" s="198"/>
      <c r="N41" s="199"/>
      <c r="O41" s="7" t="str">
        <f>IF(J41&lt;100,IF(OR(K41="100回以上",K41="150回以上"),"エラー。接種回数と回数区分が一致しません",""),IF(J41&lt;150,IF(OR(K41="100回未満",K41="150回以上"),"エラー。接種回数と回数区分が一致しません",""),IF(K41="100回未満","エラー。接種回数と回数区分が一致しません","")))</f>
        <v/>
      </c>
      <c r="U41" s="309"/>
      <c r="V41" s="7"/>
      <c r="W41" s="7"/>
      <c r="X41" s="7"/>
      <c r="Y41" s="7"/>
      <c r="Z41" s="7"/>
      <c r="AA41" s="7"/>
      <c r="AB41" s="7"/>
      <c r="AC41" s="310"/>
    </row>
    <row r="42" spans="1:29" s="93" customFormat="1" ht="42" customHeight="1" x14ac:dyDescent="0.4">
      <c r="A42" s="32" t="s">
        <v>41</v>
      </c>
      <c r="B42" s="62" t="s">
        <v>50</v>
      </c>
      <c r="C42" s="90"/>
      <c r="D42" s="90"/>
      <c r="E42" s="90"/>
      <c r="F42" s="90"/>
      <c r="G42" s="90"/>
      <c r="H42" s="90"/>
      <c r="I42" s="90"/>
      <c r="J42" s="102"/>
      <c r="K42" s="104"/>
      <c r="L42" s="117"/>
      <c r="M42" s="198"/>
      <c r="N42" s="199"/>
      <c r="O42" s="7"/>
      <c r="U42" s="309"/>
      <c r="V42" s="7"/>
      <c r="W42" s="7"/>
      <c r="X42" s="7"/>
      <c r="Y42" s="7"/>
      <c r="Z42" s="7"/>
      <c r="AA42" s="7"/>
      <c r="AB42" s="7"/>
      <c r="AC42" s="310"/>
    </row>
    <row r="43" spans="1:29" ht="66.75" customHeight="1" x14ac:dyDescent="0.4">
      <c r="A43" s="86"/>
      <c r="B43" s="87"/>
      <c r="C43" s="87"/>
      <c r="D43" s="87"/>
      <c r="E43" s="87"/>
      <c r="F43" s="87"/>
      <c r="G43" s="87"/>
      <c r="H43" s="87"/>
      <c r="I43" s="87"/>
      <c r="J43" s="87"/>
      <c r="K43" s="87"/>
      <c r="L43" s="87"/>
      <c r="M43" s="88"/>
      <c r="N43" s="88"/>
      <c r="O43" s="7"/>
      <c r="U43" s="309"/>
      <c r="V43" s="7"/>
      <c r="W43" s="7"/>
      <c r="X43" s="7"/>
      <c r="Y43" s="7"/>
      <c r="Z43" s="7"/>
      <c r="AA43" s="7"/>
      <c r="AB43" s="7"/>
      <c r="AC43" s="310"/>
    </row>
    <row r="44" spans="1:29" ht="63.75" customHeight="1" x14ac:dyDescent="0.4">
      <c r="A44" s="18"/>
      <c r="B44" s="18"/>
      <c r="C44" s="18"/>
      <c r="E44" s="221" t="s">
        <v>84</v>
      </c>
      <c r="F44" s="221"/>
      <c r="G44" s="221"/>
      <c r="H44" s="221"/>
      <c r="I44" s="221"/>
      <c r="J44" s="224">
        <f>SUM(J9,J13,J17,J21,J25,J29,J33,J37,J41)</f>
        <v>0</v>
      </c>
      <c r="K44" s="225"/>
      <c r="L44" s="18"/>
      <c r="M44" s="18"/>
      <c r="N44" s="7"/>
      <c r="U44" s="309"/>
      <c r="V44" s="7"/>
      <c r="W44" s="7"/>
      <c r="X44" s="7"/>
      <c r="Y44" s="7"/>
      <c r="Z44" s="7"/>
      <c r="AA44" s="7"/>
      <c r="AB44" s="7"/>
      <c r="AC44" s="310"/>
    </row>
    <row r="45" spans="1:29" ht="103.5" customHeight="1" x14ac:dyDescent="0.4">
      <c r="A45" s="18"/>
      <c r="B45" s="18"/>
      <c r="C45" s="18"/>
      <c r="K45" s="18"/>
      <c r="L45" s="18"/>
      <c r="M45" s="18"/>
      <c r="N45" s="7"/>
      <c r="U45" s="309"/>
      <c r="V45" s="7"/>
      <c r="W45" s="7"/>
      <c r="X45" s="7"/>
      <c r="Y45" s="7"/>
      <c r="Z45" s="7"/>
      <c r="AA45" s="7"/>
      <c r="AB45" s="7"/>
      <c r="AC45" s="310"/>
    </row>
    <row r="46" spans="1:29" ht="44.25" customHeight="1" x14ac:dyDescent="0.4">
      <c r="A46" s="18"/>
      <c r="B46" s="18"/>
      <c r="C46" s="18"/>
      <c r="G46" s="23"/>
      <c r="H46" s="23"/>
      <c r="I46" s="23"/>
      <c r="J46" s="22"/>
      <c r="K46" s="18"/>
      <c r="L46" s="18"/>
      <c r="M46" s="18"/>
      <c r="N46" s="91" t="s">
        <v>88</v>
      </c>
      <c r="U46" s="309"/>
      <c r="V46" s="7"/>
      <c r="W46" s="7"/>
      <c r="X46" s="7"/>
      <c r="Y46" s="7"/>
      <c r="Z46" s="7"/>
      <c r="AA46" s="7"/>
      <c r="AB46" s="7"/>
      <c r="AC46" s="310"/>
    </row>
    <row r="47" spans="1:29" ht="56.25" customHeight="1" x14ac:dyDescent="0.4">
      <c r="A47" s="18"/>
      <c r="B47" s="18"/>
      <c r="C47" s="18"/>
      <c r="G47" s="23"/>
      <c r="H47" s="23"/>
      <c r="I47" s="23"/>
      <c r="J47" s="22"/>
      <c r="K47" s="18"/>
      <c r="L47" s="18"/>
      <c r="M47" s="18"/>
      <c r="N47" s="17"/>
      <c r="U47" s="309"/>
      <c r="V47" s="7"/>
      <c r="W47" s="7"/>
      <c r="X47" s="7"/>
      <c r="Y47" s="7"/>
      <c r="Z47" s="7"/>
      <c r="AA47" s="7"/>
      <c r="AB47" s="7"/>
      <c r="AC47" s="310"/>
    </row>
    <row r="48" spans="1:29" ht="32.25" customHeight="1" x14ac:dyDescent="0.4">
      <c r="A48" s="67" t="s">
        <v>55</v>
      </c>
      <c r="B48" s="67"/>
      <c r="C48" s="33"/>
      <c r="D48" s="33"/>
      <c r="E48" s="33"/>
      <c r="F48" s="33"/>
      <c r="G48" s="33"/>
      <c r="H48" s="33"/>
      <c r="I48" s="33"/>
      <c r="J48" s="33"/>
      <c r="K48" s="33"/>
      <c r="L48" s="33"/>
      <c r="N48" s="33"/>
      <c r="U48" s="309"/>
      <c r="V48" s="7"/>
      <c r="W48" s="7"/>
      <c r="X48" s="7"/>
      <c r="Y48" s="7"/>
      <c r="Z48" s="7"/>
      <c r="AA48" s="7"/>
      <c r="AB48" s="7"/>
      <c r="AC48" s="310"/>
    </row>
    <row r="49" spans="1:29" ht="48" customHeight="1" thickBot="1" x14ac:dyDescent="0.45">
      <c r="A49" s="67"/>
      <c r="B49" s="67"/>
      <c r="C49" s="33"/>
      <c r="D49" s="33"/>
      <c r="E49" s="33"/>
      <c r="F49" s="33"/>
      <c r="G49" s="33"/>
      <c r="H49" s="33"/>
      <c r="I49" s="33"/>
      <c r="J49" s="33"/>
      <c r="K49" s="33"/>
      <c r="L49" s="33"/>
      <c r="N49" s="33"/>
      <c r="U49" s="309"/>
      <c r="V49" s="7"/>
      <c r="W49" s="7"/>
      <c r="X49" s="7"/>
      <c r="Y49" s="7"/>
      <c r="Z49" s="7"/>
      <c r="AA49" s="7"/>
      <c r="AB49" s="7"/>
      <c r="AC49" s="310"/>
    </row>
    <row r="50" spans="1:29" ht="42" customHeight="1" thickBot="1" x14ac:dyDescent="0.45">
      <c r="A50" s="65" t="s">
        <v>52</v>
      </c>
      <c r="B50" s="67"/>
      <c r="C50" s="33"/>
      <c r="D50" s="33"/>
      <c r="E50" s="33"/>
      <c r="F50" s="33"/>
      <c r="G50" s="33"/>
      <c r="H50" s="33"/>
      <c r="I50" s="33"/>
      <c r="J50" s="33"/>
      <c r="K50" s="33"/>
      <c r="L50" s="33"/>
      <c r="N50" s="33"/>
      <c r="O50" s="61"/>
      <c r="U50" s="309"/>
      <c r="V50" s="7"/>
      <c r="W50" s="7"/>
      <c r="X50" s="7"/>
      <c r="Y50" s="7"/>
      <c r="Z50" s="7"/>
      <c r="AA50" s="7"/>
      <c r="AB50" s="7"/>
      <c r="AC50" s="310"/>
    </row>
    <row r="51" spans="1:29" ht="46.5" customHeight="1" thickBot="1" x14ac:dyDescent="0.45">
      <c r="A51" s="67"/>
      <c r="B51" s="67"/>
      <c r="C51" s="33"/>
      <c r="D51" s="33"/>
      <c r="E51" s="33"/>
      <c r="F51" s="33"/>
      <c r="G51" s="33"/>
      <c r="H51" s="33"/>
      <c r="I51" s="33"/>
      <c r="J51" s="33"/>
      <c r="K51" s="33"/>
      <c r="L51" s="33"/>
      <c r="N51" s="33"/>
      <c r="O51" s="60"/>
      <c r="U51" s="309"/>
      <c r="V51" s="7"/>
      <c r="W51" s="7"/>
      <c r="X51" s="7"/>
      <c r="Y51" s="7"/>
      <c r="Z51" s="7"/>
      <c r="AA51" s="7"/>
      <c r="AB51" s="7"/>
      <c r="AC51" s="310"/>
    </row>
    <row r="52" spans="1:29" ht="42" customHeight="1" thickBot="1" x14ac:dyDescent="0.45">
      <c r="A52" s="67" t="s">
        <v>51</v>
      </c>
      <c r="B52" s="67"/>
      <c r="C52" s="33"/>
      <c r="D52" s="33"/>
      <c r="F52" s="67"/>
      <c r="N52" s="69" t="s">
        <v>72</v>
      </c>
      <c r="O52" s="66"/>
      <c r="U52" s="309"/>
      <c r="V52" s="7"/>
      <c r="W52" s="7"/>
      <c r="X52" s="7"/>
      <c r="Y52" s="7"/>
      <c r="Z52" s="7"/>
      <c r="AA52" s="7"/>
      <c r="AB52" s="7"/>
      <c r="AC52" s="310"/>
    </row>
    <row r="53" spans="1:29" ht="46.5" customHeight="1" thickBot="1" x14ac:dyDescent="0.45">
      <c r="A53" s="67"/>
      <c r="B53" s="67"/>
      <c r="C53" s="33"/>
      <c r="D53" s="33"/>
      <c r="F53" s="67"/>
      <c r="H53" s="33"/>
      <c r="I53" s="33"/>
      <c r="J53" s="33"/>
      <c r="K53" s="33"/>
      <c r="N53" s="33"/>
      <c r="O53" s="74" t="s">
        <v>81</v>
      </c>
      <c r="U53" s="309"/>
      <c r="V53" s="7"/>
      <c r="W53" s="7"/>
      <c r="X53" s="7"/>
      <c r="Y53" s="7"/>
      <c r="Z53" s="7"/>
      <c r="AA53" s="7"/>
      <c r="AB53" s="7"/>
      <c r="AC53" s="310"/>
    </row>
    <row r="54" spans="1:29" ht="42" customHeight="1" thickBot="1" x14ac:dyDescent="0.45">
      <c r="A54" s="67" t="s">
        <v>74</v>
      </c>
      <c r="B54" s="66"/>
      <c r="C54" s="60"/>
      <c r="D54" s="33"/>
      <c r="E54" s="33"/>
      <c r="F54" s="33"/>
      <c r="G54" s="33"/>
      <c r="H54" s="33"/>
      <c r="I54" s="33"/>
      <c r="J54" s="33"/>
      <c r="K54" s="33"/>
      <c r="N54" s="33"/>
      <c r="U54" s="309"/>
      <c r="V54" s="7"/>
      <c r="W54" s="7"/>
      <c r="X54" s="7"/>
      <c r="Y54" s="7"/>
      <c r="Z54" s="7"/>
      <c r="AA54" s="7"/>
      <c r="AB54" s="7"/>
      <c r="AC54" s="310"/>
    </row>
    <row r="55" spans="1:29" ht="46.5" customHeight="1" thickBot="1" x14ac:dyDescent="0.45">
      <c r="A55" s="67"/>
      <c r="B55" s="67"/>
      <c r="C55" s="60"/>
      <c r="D55" s="33"/>
      <c r="E55" s="33"/>
      <c r="F55" s="33"/>
      <c r="G55" s="33"/>
      <c r="H55" s="33"/>
      <c r="I55" s="33"/>
      <c r="J55" s="33"/>
      <c r="K55" s="33"/>
      <c r="N55" s="33"/>
      <c r="U55" s="309"/>
      <c r="V55" s="7"/>
      <c r="W55" s="7"/>
      <c r="X55" s="7"/>
      <c r="Y55" s="7"/>
      <c r="Z55" s="7"/>
      <c r="AA55" s="7"/>
      <c r="AB55" s="7"/>
      <c r="AC55" s="310"/>
    </row>
    <row r="56" spans="1:29" ht="42" customHeight="1" thickBot="1" x14ac:dyDescent="0.45">
      <c r="A56" s="70" t="s">
        <v>82</v>
      </c>
      <c r="B56" s="70"/>
      <c r="C56" s="71"/>
      <c r="D56" s="71"/>
      <c r="E56" s="71"/>
      <c r="F56" s="71"/>
      <c r="G56" s="71"/>
      <c r="H56" s="72"/>
      <c r="N56" s="69" t="s">
        <v>72</v>
      </c>
      <c r="O56" s="66"/>
      <c r="U56" s="309"/>
      <c r="V56" s="7"/>
      <c r="W56" s="7"/>
      <c r="X56" s="7"/>
      <c r="Y56" s="7"/>
      <c r="Z56" s="7"/>
      <c r="AA56" s="7"/>
      <c r="AB56" s="7"/>
      <c r="AC56" s="310"/>
    </row>
    <row r="57" spans="1:29" ht="46.5" customHeight="1" thickBot="1" x14ac:dyDescent="0.45">
      <c r="A57" s="67"/>
      <c r="B57" s="67"/>
      <c r="C57" s="33"/>
      <c r="D57" s="33"/>
      <c r="F57" s="67"/>
      <c r="H57" s="67"/>
      <c r="I57" s="33"/>
      <c r="J57" s="33"/>
      <c r="K57" s="33"/>
      <c r="L57" s="33"/>
      <c r="N57" s="33"/>
      <c r="O57" s="74" t="s">
        <v>80</v>
      </c>
      <c r="U57" s="309"/>
      <c r="V57" s="7"/>
      <c r="W57" s="7"/>
      <c r="X57" s="7"/>
      <c r="Y57" s="7"/>
      <c r="Z57" s="7"/>
      <c r="AA57" s="7"/>
      <c r="AB57" s="7"/>
      <c r="AC57" s="310"/>
    </row>
    <row r="58" spans="1:29" ht="42" customHeight="1" thickBot="1" x14ac:dyDescent="0.45">
      <c r="A58" s="67" t="s">
        <v>74</v>
      </c>
      <c r="B58" s="66"/>
      <c r="C58" s="60"/>
      <c r="D58" s="33"/>
      <c r="E58" s="33"/>
      <c r="F58" s="33"/>
      <c r="G58" s="33"/>
      <c r="H58" s="33"/>
      <c r="I58" s="33"/>
      <c r="J58" s="33"/>
      <c r="K58" s="33"/>
      <c r="L58" s="33"/>
      <c r="N58" s="33"/>
      <c r="U58" s="309"/>
      <c r="V58" s="7"/>
      <c r="W58" s="7"/>
      <c r="X58" s="7"/>
      <c r="Y58" s="7"/>
      <c r="Z58" s="7"/>
      <c r="AA58" s="7"/>
      <c r="AB58" s="7"/>
      <c r="AC58" s="310"/>
    </row>
    <row r="59" spans="1:29" ht="46.5" customHeight="1" thickBot="1" x14ac:dyDescent="0.45">
      <c r="A59" s="67"/>
      <c r="B59" s="67"/>
      <c r="C59" s="60"/>
      <c r="D59" s="33"/>
      <c r="E59" s="33"/>
      <c r="F59" s="33"/>
      <c r="G59" s="33"/>
      <c r="H59" s="33"/>
      <c r="I59" s="33"/>
      <c r="J59" s="33"/>
      <c r="K59" s="33"/>
      <c r="L59" s="33"/>
      <c r="N59" s="33"/>
      <c r="U59" s="309"/>
      <c r="V59" s="7"/>
      <c r="W59" s="7"/>
      <c r="X59" s="7"/>
      <c r="Y59" s="7"/>
      <c r="Z59" s="7"/>
      <c r="AA59" s="7"/>
      <c r="AB59" s="7"/>
      <c r="AC59" s="310"/>
    </row>
    <row r="60" spans="1:29" ht="42" customHeight="1" thickBot="1" x14ac:dyDescent="0.45">
      <c r="A60" s="231" t="s">
        <v>83</v>
      </c>
      <c r="B60" s="231"/>
      <c r="C60" s="231"/>
      <c r="D60" s="231"/>
      <c r="E60" s="231"/>
      <c r="F60" s="231"/>
      <c r="G60" s="231"/>
      <c r="H60" s="231"/>
      <c r="I60" s="231"/>
      <c r="J60" s="231"/>
      <c r="K60" s="231"/>
      <c r="L60" s="231"/>
      <c r="M60" s="231"/>
      <c r="N60" s="67" t="s">
        <v>79</v>
      </c>
      <c r="O60" s="66"/>
      <c r="U60" s="309"/>
      <c r="V60" s="7"/>
      <c r="W60" s="7"/>
      <c r="X60" s="7"/>
      <c r="Y60" s="7"/>
      <c r="Z60" s="7"/>
      <c r="AA60" s="7"/>
      <c r="AB60" s="7"/>
      <c r="AC60" s="310"/>
    </row>
    <row r="61" spans="1:29" ht="28.5" customHeight="1" x14ac:dyDescent="0.4">
      <c r="A61" s="231"/>
      <c r="B61" s="231"/>
      <c r="C61" s="231"/>
      <c r="D61" s="231"/>
      <c r="E61" s="231"/>
      <c r="F61" s="231"/>
      <c r="G61" s="231"/>
      <c r="H61" s="231"/>
      <c r="I61" s="231"/>
      <c r="J61" s="231"/>
      <c r="K61" s="231"/>
      <c r="L61" s="231"/>
      <c r="M61" s="231"/>
      <c r="N61" s="67"/>
      <c r="O61" s="73"/>
      <c r="U61" s="309"/>
      <c r="V61" s="7"/>
      <c r="W61" s="7"/>
      <c r="X61" s="7"/>
      <c r="Y61" s="7"/>
      <c r="Z61" s="7"/>
      <c r="AA61" s="7"/>
      <c r="AB61" s="7"/>
      <c r="AC61" s="310"/>
    </row>
    <row r="62" spans="1:29" ht="42" customHeight="1" x14ac:dyDescent="0.4">
      <c r="A62" s="232" t="s">
        <v>85</v>
      </c>
      <c r="B62" s="232"/>
      <c r="C62" s="232"/>
      <c r="D62" s="232"/>
      <c r="E62" s="232"/>
      <c r="F62" s="232"/>
      <c r="G62" s="232"/>
      <c r="H62" s="232"/>
      <c r="I62" s="232"/>
      <c r="J62" s="232"/>
      <c r="K62" s="232"/>
      <c r="L62" s="232"/>
      <c r="M62" s="232"/>
      <c r="N62" s="33"/>
      <c r="U62" s="309"/>
      <c r="V62" s="7"/>
      <c r="W62" s="7"/>
      <c r="X62" s="7"/>
      <c r="Y62" s="7"/>
      <c r="Z62" s="7"/>
      <c r="AA62" s="7"/>
      <c r="AB62" s="7"/>
      <c r="AC62" s="310"/>
    </row>
    <row r="63" spans="1:29" ht="42" customHeight="1" x14ac:dyDescent="0.4">
      <c r="A63" s="232"/>
      <c r="B63" s="232"/>
      <c r="C63" s="232"/>
      <c r="D63" s="232"/>
      <c r="E63" s="232"/>
      <c r="F63" s="232"/>
      <c r="G63" s="232"/>
      <c r="H63" s="232"/>
      <c r="I63" s="232"/>
      <c r="J63" s="232"/>
      <c r="K63" s="232"/>
      <c r="L63" s="232"/>
      <c r="M63" s="232"/>
      <c r="N63" s="33"/>
      <c r="U63" s="309"/>
      <c r="V63" s="7"/>
      <c r="W63" s="7"/>
      <c r="X63" s="7"/>
      <c r="Y63" s="7"/>
      <c r="Z63" s="7"/>
      <c r="AA63" s="7"/>
      <c r="AB63" s="7"/>
      <c r="AC63" s="310"/>
    </row>
    <row r="64" spans="1:29" ht="48.75" customHeight="1" x14ac:dyDescent="0.4">
      <c r="A64" s="67"/>
      <c r="B64" s="67"/>
      <c r="C64" s="33"/>
      <c r="D64" s="33"/>
      <c r="E64" s="33"/>
      <c r="F64" s="33"/>
      <c r="G64" s="33"/>
      <c r="H64" s="33"/>
      <c r="I64" s="33"/>
      <c r="J64" s="33"/>
      <c r="K64" s="33"/>
      <c r="L64" s="33"/>
      <c r="N64" s="33"/>
      <c r="U64" s="309"/>
      <c r="V64" s="7"/>
      <c r="W64" s="7"/>
      <c r="X64" s="7"/>
      <c r="Y64" s="7"/>
      <c r="Z64" s="7"/>
      <c r="AA64" s="7"/>
      <c r="AB64" s="7"/>
      <c r="AC64" s="310"/>
    </row>
    <row r="65" spans="1:29" ht="42" customHeight="1" x14ac:dyDescent="0.4">
      <c r="A65" s="67" t="s">
        <v>59</v>
      </c>
      <c r="B65" s="67"/>
      <c r="C65" s="33"/>
      <c r="D65" s="33"/>
      <c r="E65" s="33"/>
      <c r="F65" s="33"/>
      <c r="G65" s="33"/>
      <c r="H65" s="33"/>
      <c r="I65" s="33"/>
      <c r="J65" s="33"/>
      <c r="K65" s="33"/>
      <c r="L65" s="33"/>
      <c r="N65" s="33"/>
      <c r="O65" s="60"/>
      <c r="P65" s="60"/>
      <c r="U65" s="309"/>
      <c r="V65" s="7"/>
      <c r="W65" s="7"/>
      <c r="X65" s="7"/>
      <c r="Y65" s="7"/>
      <c r="Z65" s="7"/>
      <c r="AA65" s="7"/>
      <c r="AB65" s="7"/>
      <c r="AC65" s="310"/>
    </row>
    <row r="66" spans="1:29" ht="42" customHeight="1" x14ac:dyDescent="0.4">
      <c r="A66" s="67" t="s">
        <v>60</v>
      </c>
      <c r="B66" s="67"/>
      <c r="C66" s="33"/>
      <c r="D66" s="33"/>
      <c r="E66" s="33"/>
      <c r="F66" s="33"/>
      <c r="G66" s="33"/>
      <c r="H66" s="33"/>
      <c r="I66" s="33"/>
      <c r="J66" s="33"/>
      <c r="K66" s="33"/>
      <c r="L66" s="33"/>
      <c r="N66" s="33"/>
      <c r="O66" s="60"/>
      <c r="P66" s="60"/>
      <c r="U66" s="309"/>
      <c r="V66" s="7"/>
      <c r="W66" s="7"/>
      <c r="X66" s="7"/>
      <c r="Y66" s="7"/>
      <c r="Z66" s="7"/>
      <c r="AA66" s="7"/>
      <c r="AB66" s="7"/>
      <c r="AC66" s="310"/>
    </row>
    <row r="67" spans="1:29" ht="48.75" customHeight="1" x14ac:dyDescent="0.4">
      <c r="A67" s="67"/>
      <c r="B67" s="67"/>
      <c r="C67" s="33"/>
      <c r="D67" s="33"/>
      <c r="E67" s="33"/>
      <c r="F67" s="33"/>
      <c r="G67" s="33"/>
      <c r="H67" s="33"/>
      <c r="I67" s="33"/>
      <c r="J67" s="33"/>
      <c r="K67" s="33"/>
      <c r="L67" s="33"/>
      <c r="N67" s="33"/>
      <c r="O67" s="60"/>
      <c r="P67" s="60"/>
      <c r="U67" s="309"/>
      <c r="V67" s="7"/>
      <c r="W67" s="7"/>
      <c r="X67" s="7"/>
      <c r="Y67" s="7"/>
      <c r="Z67" s="7"/>
      <c r="AA67" s="7"/>
      <c r="AB67" s="7"/>
      <c r="AC67" s="310"/>
    </row>
    <row r="68" spans="1:29" ht="42" customHeight="1" x14ac:dyDescent="0.4">
      <c r="A68" s="233" t="s">
        <v>69</v>
      </c>
      <c r="B68" s="233"/>
      <c r="C68" s="233"/>
      <c r="D68" s="233"/>
      <c r="E68" s="233"/>
      <c r="F68" s="233"/>
      <c r="G68" s="233"/>
      <c r="H68" s="233"/>
      <c r="I68" s="233"/>
      <c r="J68" s="233"/>
      <c r="K68" s="233"/>
      <c r="L68" s="233"/>
      <c r="M68" s="233"/>
      <c r="N68" s="233"/>
      <c r="O68" s="233"/>
      <c r="P68" s="60"/>
      <c r="U68" s="309"/>
      <c r="V68" s="7"/>
      <c r="W68" s="7"/>
      <c r="X68" s="7"/>
      <c r="Y68" s="7"/>
      <c r="Z68" s="7"/>
      <c r="AA68" s="7"/>
      <c r="AB68" s="7"/>
      <c r="AC68" s="310"/>
    </row>
    <row r="69" spans="1:29" ht="42" customHeight="1" x14ac:dyDescent="0.4">
      <c r="A69" s="67" t="s">
        <v>70</v>
      </c>
      <c r="B69" s="67"/>
      <c r="C69" s="67"/>
      <c r="D69" s="67"/>
      <c r="E69" s="67"/>
      <c r="F69" s="67"/>
      <c r="G69" s="67"/>
      <c r="H69" s="67"/>
      <c r="I69" s="67"/>
      <c r="J69" s="67"/>
      <c r="K69" s="67"/>
      <c r="L69" s="67"/>
      <c r="M69" s="67"/>
      <c r="N69" s="67"/>
      <c r="O69" s="67"/>
      <c r="P69" s="60"/>
      <c r="U69" s="309"/>
      <c r="V69" s="7"/>
      <c r="W69" s="7"/>
      <c r="X69" s="7"/>
      <c r="Y69" s="7"/>
      <c r="Z69" s="7"/>
      <c r="AA69" s="7"/>
      <c r="AB69" s="7"/>
      <c r="AC69" s="310"/>
    </row>
    <row r="70" spans="1:29" ht="42" customHeight="1" x14ac:dyDescent="0.4">
      <c r="A70" s="67" t="s">
        <v>71</v>
      </c>
      <c r="B70" s="67"/>
      <c r="C70" s="67"/>
      <c r="D70" s="67"/>
      <c r="E70" s="67"/>
      <c r="F70" s="67"/>
      <c r="G70" s="67"/>
      <c r="H70" s="67"/>
      <c r="I70" s="67"/>
      <c r="J70" s="67"/>
      <c r="K70" s="67"/>
      <c r="L70" s="67"/>
      <c r="M70" s="67"/>
      <c r="N70" s="67"/>
      <c r="O70" s="67"/>
      <c r="P70" s="60"/>
      <c r="U70" s="309"/>
      <c r="V70" s="7"/>
      <c r="W70" s="7"/>
      <c r="X70" s="7"/>
      <c r="Y70" s="7"/>
      <c r="Z70" s="7"/>
      <c r="AA70" s="7"/>
      <c r="AB70" s="7"/>
      <c r="AC70" s="310"/>
    </row>
    <row r="71" spans="1:29" ht="42" customHeight="1" x14ac:dyDescent="0.4">
      <c r="A71" s="67" t="s">
        <v>61</v>
      </c>
      <c r="B71" s="67"/>
      <c r="C71" s="67"/>
      <c r="D71" s="67"/>
      <c r="E71" s="67"/>
      <c r="F71" s="67"/>
      <c r="G71" s="67"/>
      <c r="H71" s="67"/>
      <c r="I71" s="67"/>
      <c r="J71" s="67"/>
      <c r="K71" s="67"/>
      <c r="L71" s="67"/>
      <c r="M71" s="67"/>
      <c r="N71" s="67"/>
      <c r="O71" s="67"/>
      <c r="P71" s="60"/>
      <c r="U71" s="309"/>
      <c r="V71" s="7"/>
      <c r="W71" s="7"/>
      <c r="X71" s="7"/>
      <c r="Y71" s="7"/>
      <c r="Z71" s="7"/>
      <c r="AA71" s="7"/>
      <c r="AB71" s="7"/>
      <c r="AC71" s="310"/>
    </row>
    <row r="72" spans="1:29" ht="48.75" customHeight="1" x14ac:dyDescent="0.4">
      <c r="A72" s="67" t="s">
        <v>53</v>
      </c>
      <c r="B72" s="67"/>
      <c r="C72" s="33"/>
      <c r="D72" s="33"/>
      <c r="E72" s="33"/>
      <c r="F72" s="33"/>
      <c r="G72" s="33"/>
      <c r="H72" s="33"/>
      <c r="I72" s="33"/>
      <c r="J72" s="33"/>
      <c r="K72" s="33"/>
      <c r="L72" s="33"/>
      <c r="N72" s="33"/>
      <c r="O72" s="60"/>
      <c r="P72" s="60"/>
      <c r="U72" s="309"/>
      <c r="V72" s="7"/>
      <c r="W72" s="7"/>
      <c r="X72" s="7"/>
      <c r="Y72" s="7"/>
      <c r="Z72" s="7"/>
      <c r="AA72" s="7"/>
      <c r="AB72" s="7"/>
      <c r="AC72" s="310"/>
    </row>
    <row r="73" spans="1:29" ht="42" customHeight="1" x14ac:dyDescent="0.4">
      <c r="A73" s="67" t="s">
        <v>76</v>
      </c>
      <c r="B73" s="67"/>
      <c r="C73" s="33"/>
      <c r="D73" s="33"/>
      <c r="E73" s="33"/>
      <c r="F73" s="33"/>
      <c r="G73" s="33"/>
      <c r="H73" s="33"/>
      <c r="I73" s="33"/>
      <c r="J73" s="33"/>
      <c r="K73" s="33"/>
      <c r="L73" s="33"/>
      <c r="N73" s="33"/>
      <c r="O73" s="60"/>
      <c r="P73" s="60"/>
      <c r="U73" s="309"/>
      <c r="V73" s="7"/>
      <c r="W73" s="7"/>
      <c r="X73" s="7"/>
      <c r="Y73" s="7"/>
      <c r="Z73" s="7"/>
      <c r="AA73" s="7"/>
      <c r="AB73" s="7"/>
      <c r="AC73" s="310"/>
    </row>
    <row r="74" spans="1:29" ht="42" customHeight="1" x14ac:dyDescent="0.4">
      <c r="A74" s="30" t="s">
        <v>75</v>
      </c>
      <c r="B74" s="234"/>
      <c r="C74" s="235"/>
      <c r="D74" s="235"/>
      <c r="E74" s="235"/>
      <c r="F74" s="235"/>
      <c r="G74" s="235"/>
      <c r="H74" s="235"/>
      <c r="I74" s="235"/>
      <c r="J74" s="235"/>
      <c r="K74" s="235"/>
      <c r="L74" s="235"/>
      <c r="M74" s="236"/>
      <c r="N74" s="33"/>
      <c r="O74" s="60"/>
      <c r="P74" s="60"/>
      <c r="U74" s="309"/>
      <c r="V74" s="7"/>
      <c r="W74" s="7"/>
      <c r="X74" s="7"/>
      <c r="Y74" s="7"/>
      <c r="Z74" s="7"/>
      <c r="AA74" s="7"/>
      <c r="AB74" s="7"/>
      <c r="AC74" s="310"/>
    </row>
    <row r="75" spans="1:29" ht="57" customHeight="1" x14ac:dyDescent="0.4">
      <c r="A75" s="15"/>
      <c r="B75" s="68" t="s">
        <v>77</v>
      </c>
      <c r="N75" s="7"/>
      <c r="U75" s="309"/>
      <c r="V75" s="7"/>
      <c r="W75" s="7"/>
      <c r="X75" s="7"/>
      <c r="Y75" s="7"/>
      <c r="Z75" s="7"/>
      <c r="AA75" s="7"/>
      <c r="AB75" s="7"/>
      <c r="AC75" s="310"/>
    </row>
    <row r="76" spans="1:29" ht="42" customHeight="1" x14ac:dyDescent="0.4">
      <c r="A76" s="67" t="s">
        <v>78</v>
      </c>
      <c r="B76" s="67"/>
      <c r="C76" s="33"/>
      <c r="D76" s="33"/>
      <c r="E76" s="33"/>
      <c r="F76" s="33"/>
      <c r="G76" s="33"/>
      <c r="H76" s="33"/>
      <c r="I76" s="33"/>
      <c r="J76" s="33"/>
      <c r="K76" s="33"/>
      <c r="L76" s="33"/>
      <c r="N76" s="33"/>
      <c r="O76" s="60"/>
      <c r="P76" s="60"/>
      <c r="U76" s="309"/>
      <c r="V76" s="7"/>
      <c r="W76" s="7"/>
      <c r="X76" s="7"/>
      <c r="Y76" s="7"/>
      <c r="Z76" s="7"/>
      <c r="AA76" s="7"/>
      <c r="AB76" s="7"/>
      <c r="AC76" s="310"/>
    </row>
    <row r="77" spans="1:29" ht="42" customHeight="1" x14ac:dyDescent="0.4">
      <c r="A77" s="30" t="s">
        <v>75</v>
      </c>
      <c r="B77" s="234"/>
      <c r="C77" s="235"/>
      <c r="D77" s="235"/>
      <c r="E77" s="235"/>
      <c r="F77" s="235"/>
      <c r="G77" s="235"/>
      <c r="H77" s="235"/>
      <c r="I77" s="235"/>
      <c r="J77" s="235"/>
      <c r="K77" s="235"/>
      <c r="L77" s="235"/>
      <c r="M77" s="236"/>
      <c r="N77" s="33"/>
      <c r="O77" s="60"/>
      <c r="P77" s="60"/>
      <c r="U77" s="309"/>
      <c r="V77" s="7"/>
      <c r="W77" s="7"/>
      <c r="X77" s="7"/>
      <c r="Y77" s="7"/>
      <c r="Z77" s="7"/>
      <c r="AA77" s="7"/>
      <c r="AB77" s="7"/>
      <c r="AC77" s="310"/>
    </row>
    <row r="78" spans="1:29" ht="42" customHeight="1" x14ac:dyDescent="0.4">
      <c r="A78" s="15"/>
      <c r="B78" s="68"/>
      <c r="N78" s="7"/>
      <c r="U78" s="309"/>
      <c r="V78" s="7"/>
      <c r="W78" s="7"/>
      <c r="X78" s="7"/>
      <c r="Y78" s="7"/>
      <c r="Z78" s="7"/>
      <c r="AA78" s="7"/>
      <c r="AB78" s="7"/>
      <c r="AC78" s="310"/>
    </row>
    <row r="79" spans="1:29" ht="83.25" customHeight="1" x14ac:dyDescent="0.4">
      <c r="A79" s="15"/>
      <c r="B79" s="15"/>
      <c r="C79" s="47" t="s">
        <v>16</v>
      </c>
      <c r="I79" s="47"/>
      <c r="J79" s="55"/>
      <c r="U79" s="309"/>
      <c r="V79" s="7"/>
      <c r="W79" s="7"/>
      <c r="X79" s="7"/>
      <c r="Y79" s="7"/>
      <c r="Z79" s="7"/>
      <c r="AA79" s="7"/>
      <c r="AB79" s="7"/>
      <c r="AC79" s="310"/>
    </row>
    <row r="80" spans="1:29" ht="83.25" customHeight="1" x14ac:dyDescent="0.4">
      <c r="A80" s="15"/>
      <c r="B80" s="15"/>
      <c r="C80" s="247"/>
      <c r="D80" s="247"/>
      <c r="E80" s="247"/>
      <c r="F80" s="247"/>
      <c r="G80" s="247"/>
      <c r="H80" s="247"/>
      <c r="I80" s="247"/>
      <c r="J80" s="247"/>
      <c r="K80" s="247"/>
      <c r="L80" s="247"/>
      <c r="M80" s="247"/>
      <c r="N80" s="247"/>
      <c r="U80" s="309"/>
      <c r="V80" s="7"/>
      <c r="W80" s="7"/>
      <c r="X80" s="7"/>
      <c r="Y80" s="7"/>
      <c r="Z80" s="7"/>
      <c r="AA80" s="7"/>
      <c r="AB80" s="7"/>
      <c r="AC80" s="310"/>
    </row>
    <row r="81" spans="1:29" ht="83.25" customHeight="1" x14ac:dyDescent="0.4">
      <c r="A81" s="15"/>
      <c r="B81" s="15"/>
      <c r="C81" s="47"/>
      <c r="D81" s="223" t="str">
        <f>C1&amp;"     "</f>
        <v xml:space="preserve">医療機関○○クリニック     </v>
      </c>
      <c r="E81" s="223"/>
      <c r="F81" s="223"/>
      <c r="G81" s="223"/>
      <c r="H81" s="223"/>
      <c r="I81" s="223"/>
      <c r="J81" s="223"/>
      <c r="K81" s="223"/>
      <c r="L81" s="223"/>
      <c r="M81" s="46" t="s">
        <v>37</v>
      </c>
      <c r="U81" s="309"/>
      <c r="V81" s="7"/>
      <c r="W81" s="7"/>
      <c r="X81" s="7"/>
      <c r="Y81" s="7"/>
      <c r="Z81" s="7"/>
      <c r="AA81" s="7"/>
      <c r="AB81" s="7"/>
      <c r="AC81" s="310"/>
    </row>
    <row r="82" spans="1:29" ht="35.25" x14ac:dyDescent="0.4">
      <c r="A82" s="34"/>
      <c r="B82" s="34"/>
      <c r="C82" s="34"/>
      <c r="D82" s="34"/>
      <c r="E82" s="34"/>
      <c r="F82" s="34"/>
      <c r="G82" s="34"/>
      <c r="H82" s="34"/>
      <c r="I82" s="34"/>
      <c r="J82" s="54"/>
      <c r="K82" s="54"/>
      <c r="L82" s="34"/>
      <c r="M82" s="34"/>
      <c r="O82" s="51" t="s">
        <v>103</v>
      </c>
      <c r="U82" s="309"/>
      <c r="V82" s="7"/>
      <c r="W82" s="7"/>
      <c r="X82" s="7"/>
      <c r="Y82" s="7"/>
      <c r="Z82" s="7"/>
      <c r="AA82" s="7"/>
      <c r="AB82" s="7"/>
      <c r="AC82" s="310"/>
    </row>
    <row r="83" spans="1:29" ht="46.5" customHeight="1" x14ac:dyDescent="0.4">
      <c r="A83" s="34"/>
      <c r="B83" s="34"/>
      <c r="C83" s="34"/>
      <c r="D83" s="34"/>
      <c r="E83" s="34"/>
      <c r="F83" s="34"/>
      <c r="G83" s="34"/>
      <c r="H83" s="34"/>
      <c r="I83" s="34"/>
      <c r="J83" s="54"/>
      <c r="K83" s="34"/>
      <c r="L83" s="227" t="s">
        <v>54</v>
      </c>
      <c r="M83" s="227"/>
      <c r="N83" s="227"/>
      <c r="U83" s="309"/>
      <c r="V83" s="7"/>
      <c r="W83" s="7"/>
      <c r="X83" s="7"/>
      <c r="Y83" s="7"/>
      <c r="Z83" s="7"/>
      <c r="AA83" s="7"/>
      <c r="AB83" s="7"/>
      <c r="AC83" s="310"/>
    </row>
    <row r="84" spans="1:29" ht="83.25" customHeight="1" x14ac:dyDescent="0.4">
      <c r="A84" s="14" t="s">
        <v>15</v>
      </c>
      <c r="B84" s="14"/>
      <c r="C84" s="81"/>
      <c r="D84" s="81"/>
      <c r="E84" s="81"/>
      <c r="F84" s="81"/>
      <c r="G84" s="81"/>
      <c r="H84" s="81"/>
      <c r="I84" s="81"/>
      <c r="J84" s="54"/>
      <c r="K84" s="34"/>
      <c r="L84" s="81"/>
      <c r="M84" s="81"/>
      <c r="N84" s="81"/>
      <c r="U84" s="309"/>
      <c r="V84" s="7"/>
      <c r="W84" s="7"/>
      <c r="X84" s="7"/>
      <c r="Y84" s="7"/>
      <c r="Z84" s="7"/>
      <c r="AA84" s="7"/>
      <c r="AB84" s="7"/>
      <c r="AC84" s="310"/>
    </row>
    <row r="85" spans="1:29" ht="31.5" customHeight="1" x14ac:dyDescent="0.4">
      <c r="A85" s="81"/>
      <c r="B85" s="81"/>
      <c r="C85" s="81"/>
      <c r="D85" s="81"/>
      <c r="E85" s="81"/>
      <c r="F85" s="81"/>
      <c r="G85" s="81"/>
      <c r="H85" s="81"/>
      <c r="I85" s="81"/>
      <c r="J85" s="81"/>
      <c r="K85" s="81"/>
      <c r="L85" s="81"/>
      <c r="M85" s="81"/>
      <c r="N85" s="81"/>
      <c r="U85" s="309"/>
      <c r="V85" s="7"/>
      <c r="W85" s="7"/>
      <c r="X85" s="7"/>
      <c r="Y85" s="7"/>
      <c r="Z85" s="7"/>
      <c r="AA85" s="7"/>
      <c r="AB85" s="7"/>
      <c r="AC85" s="310"/>
    </row>
    <row r="86" spans="1:29" ht="33.75" customHeight="1" x14ac:dyDescent="0.4">
      <c r="A86" s="81"/>
      <c r="B86" s="81"/>
      <c r="C86" s="81"/>
      <c r="D86" s="81"/>
      <c r="E86" s="81"/>
      <c r="F86" s="81"/>
      <c r="G86" s="81"/>
      <c r="H86" s="81"/>
      <c r="I86" s="84" t="s">
        <v>38</v>
      </c>
      <c r="J86" s="50"/>
      <c r="K86" s="84"/>
      <c r="L86" s="84" t="str">
        <f>C1</f>
        <v>医療機関○○クリニック</v>
      </c>
      <c r="M86" s="84"/>
      <c r="N86" s="84"/>
      <c r="O86" s="1"/>
      <c r="U86" s="309"/>
      <c r="V86" s="7"/>
      <c r="W86" s="7"/>
      <c r="X86" s="7"/>
      <c r="Y86" s="7"/>
      <c r="Z86" s="7"/>
      <c r="AA86" s="7"/>
      <c r="AB86" s="7"/>
      <c r="AC86" s="310"/>
    </row>
    <row r="87" spans="1:29" ht="33.75" customHeight="1" x14ac:dyDescent="0.4">
      <c r="A87" s="81"/>
      <c r="B87" s="81"/>
      <c r="C87" s="81"/>
      <c r="D87" s="81"/>
      <c r="E87" s="81"/>
      <c r="F87" s="81"/>
      <c r="G87" s="81"/>
      <c r="H87" s="81"/>
      <c r="I87" s="84" t="s">
        <v>11</v>
      </c>
      <c r="J87" s="50"/>
      <c r="K87" s="84"/>
      <c r="L87" s="228"/>
      <c r="M87" s="228"/>
      <c r="N87" s="228"/>
      <c r="O87" s="1"/>
      <c r="U87" s="309"/>
      <c r="V87" s="7"/>
      <c r="W87" s="7"/>
      <c r="X87" s="7"/>
      <c r="Y87" s="7"/>
      <c r="Z87" s="7"/>
      <c r="AA87" s="7"/>
      <c r="AB87" s="7"/>
      <c r="AC87" s="310"/>
    </row>
    <row r="88" spans="1:29" ht="33.75" customHeight="1" x14ac:dyDescent="0.4">
      <c r="A88" s="81"/>
      <c r="B88" s="81"/>
      <c r="C88" s="81"/>
      <c r="D88" s="81"/>
      <c r="E88" s="81"/>
      <c r="F88" s="81"/>
      <c r="G88" s="81"/>
      <c r="H88" s="81"/>
      <c r="I88" s="84" t="s">
        <v>12</v>
      </c>
      <c r="J88" s="50"/>
      <c r="K88" s="84"/>
      <c r="L88" s="228"/>
      <c r="M88" s="228"/>
      <c r="N88" s="228"/>
      <c r="O88" s="1"/>
      <c r="U88" s="309"/>
      <c r="V88" s="7"/>
      <c r="W88" s="7"/>
      <c r="X88" s="7"/>
      <c r="Y88" s="7"/>
      <c r="Z88" s="7"/>
      <c r="AA88" s="7"/>
      <c r="AB88" s="7"/>
      <c r="AC88" s="310"/>
    </row>
    <row r="89" spans="1:29" ht="33.75" customHeight="1" x14ac:dyDescent="0.4">
      <c r="A89" s="81"/>
      <c r="B89" s="81"/>
      <c r="C89" s="81"/>
      <c r="D89" s="81"/>
      <c r="E89" s="81"/>
      <c r="F89" s="81"/>
      <c r="G89" s="81"/>
      <c r="H89" s="81"/>
      <c r="I89" s="81"/>
      <c r="J89" s="81"/>
      <c r="K89" s="81"/>
      <c r="L89" s="81"/>
      <c r="M89" s="81"/>
      <c r="N89" s="81"/>
      <c r="U89" s="309"/>
      <c r="V89" s="7"/>
      <c r="W89" s="7"/>
      <c r="X89" s="7"/>
      <c r="Y89" s="7"/>
      <c r="Z89" s="7"/>
      <c r="AA89" s="7"/>
      <c r="AB89" s="7"/>
      <c r="AC89" s="310"/>
    </row>
    <row r="90" spans="1:29" ht="31.5" customHeight="1" x14ac:dyDescent="0.4">
      <c r="A90" s="9"/>
      <c r="B90" s="9"/>
      <c r="C90" s="9"/>
      <c r="D90" s="9"/>
      <c r="E90" s="9"/>
      <c r="F90" s="9"/>
      <c r="G90" s="9"/>
      <c r="H90" s="9"/>
      <c r="I90" s="9"/>
      <c r="J90" s="9"/>
      <c r="K90" s="9"/>
      <c r="L90" s="9"/>
      <c r="M90" s="9"/>
      <c r="N90" s="9"/>
      <c r="U90" s="309"/>
      <c r="V90" s="7"/>
      <c r="W90" s="7"/>
      <c r="X90" s="7"/>
      <c r="Y90" s="7"/>
      <c r="Z90" s="7"/>
      <c r="AA90" s="7"/>
      <c r="AB90" s="7"/>
      <c r="AC90" s="310"/>
    </row>
    <row r="91" spans="1:29" ht="56.25" customHeight="1" x14ac:dyDescent="0.4">
      <c r="A91" s="229" t="s">
        <v>47</v>
      </c>
      <c r="B91" s="229"/>
      <c r="C91" s="229"/>
      <c r="D91" s="229"/>
      <c r="E91" s="229"/>
      <c r="F91" s="229"/>
      <c r="G91" s="229"/>
      <c r="H91" s="229"/>
      <c r="I91" s="229"/>
      <c r="J91" s="229"/>
      <c r="K91" s="229"/>
      <c r="L91" s="229"/>
      <c r="M91" s="229"/>
      <c r="N91" s="229"/>
      <c r="O91" s="8"/>
      <c r="U91" s="309"/>
      <c r="V91" s="7"/>
      <c r="W91" s="7"/>
      <c r="X91" s="7"/>
      <c r="Y91" s="7"/>
      <c r="Z91" s="7"/>
      <c r="AA91" s="7"/>
      <c r="AB91" s="7"/>
      <c r="AC91" s="310"/>
    </row>
    <row r="92" spans="1:29" ht="14.25" customHeight="1" x14ac:dyDescent="0.4">
      <c r="A92" s="9"/>
      <c r="B92" s="9"/>
      <c r="C92" s="9"/>
      <c r="D92" s="9"/>
      <c r="E92" s="9"/>
      <c r="F92" s="9"/>
      <c r="G92" s="9"/>
      <c r="H92" s="9"/>
      <c r="I92" s="9"/>
      <c r="J92" s="9"/>
      <c r="K92" s="9"/>
      <c r="L92" s="9"/>
      <c r="M92" s="9"/>
      <c r="N92" s="9"/>
      <c r="U92" s="309"/>
      <c r="V92" s="7"/>
      <c r="W92" s="7"/>
      <c r="X92" s="7"/>
      <c r="Y92" s="7"/>
      <c r="Z92" s="7"/>
      <c r="AA92" s="7"/>
      <c r="AB92" s="7"/>
      <c r="AC92" s="310"/>
    </row>
    <row r="93" spans="1:29" ht="14.25" customHeight="1" x14ac:dyDescent="0.4">
      <c r="A93" s="9"/>
      <c r="B93" s="9"/>
      <c r="C93" s="9"/>
      <c r="D93" s="9"/>
      <c r="E93" s="9"/>
      <c r="F93" s="9"/>
      <c r="G93" s="9"/>
      <c r="H93" s="9"/>
      <c r="I93" s="9"/>
      <c r="J93" s="9"/>
      <c r="K93" s="9"/>
      <c r="L93" s="9"/>
      <c r="M93" s="9"/>
      <c r="N93" s="9"/>
      <c r="U93" s="309"/>
      <c r="V93" s="7"/>
      <c r="W93" s="7"/>
      <c r="X93" s="7"/>
      <c r="Y93" s="7"/>
      <c r="Z93" s="7"/>
      <c r="AA93" s="7"/>
      <c r="AB93" s="7"/>
      <c r="AC93" s="310"/>
    </row>
    <row r="94" spans="1:29" ht="14.25" customHeight="1" x14ac:dyDescent="0.4">
      <c r="A94" s="9"/>
      <c r="B94" s="9"/>
      <c r="C94" s="9"/>
      <c r="D94" s="9"/>
      <c r="E94" s="9"/>
      <c r="F94" s="9"/>
      <c r="G94" s="9"/>
      <c r="H94" s="9"/>
      <c r="I94" s="9"/>
      <c r="J94" s="9"/>
      <c r="K94" s="9"/>
      <c r="L94" s="9"/>
      <c r="M94" s="9"/>
      <c r="N94" s="9"/>
      <c r="U94" s="309"/>
      <c r="V94" s="7"/>
      <c r="W94" s="7"/>
      <c r="X94" s="7"/>
      <c r="Y94" s="7"/>
      <c r="Z94" s="7"/>
      <c r="AA94" s="7"/>
      <c r="AB94" s="7"/>
      <c r="AC94" s="310"/>
    </row>
    <row r="95" spans="1:29" ht="75" customHeight="1" x14ac:dyDescent="0.4">
      <c r="A95" s="230" t="s">
        <v>127</v>
      </c>
      <c r="B95" s="230"/>
      <c r="C95" s="230"/>
      <c r="D95" s="230"/>
      <c r="E95" s="230"/>
      <c r="F95" s="230"/>
      <c r="G95" s="230"/>
      <c r="H95" s="230"/>
      <c r="I95" s="230"/>
      <c r="J95" s="230"/>
      <c r="K95" s="230"/>
      <c r="L95" s="230"/>
      <c r="M95" s="230"/>
      <c r="N95" s="230"/>
      <c r="O95" s="6"/>
      <c r="U95" s="309"/>
      <c r="V95" s="7"/>
      <c r="W95" s="7"/>
      <c r="X95" s="7"/>
      <c r="Y95" s="7"/>
      <c r="Z95" s="7"/>
      <c r="AA95" s="7"/>
      <c r="AB95" s="7"/>
      <c r="AC95" s="310"/>
    </row>
    <row r="96" spans="1:29" x14ac:dyDescent="0.4">
      <c r="C96" s="5"/>
      <c r="D96" s="5"/>
      <c r="E96" s="5"/>
      <c r="F96" s="5"/>
      <c r="G96" s="5"/>
      <c r="H96" s="5"/>
      <c r="I96" s="5"/>
      <c r="U96" s="309"/>
      <c r="V96" s="7"/>
      <c r="W96" s="7"/>
      <c r="X96" s="7"/>
      <c r="Y96" s="7"/>
      <c r="Z96" s="7"/>
      <c r="AA96" s="7"/>
      <c r="AB96" s="7"/>
      <c r="AC96" s="310"/>
    </row>
    <row r="97" spans="1:29" x14ac:dyDescent="0.4">
      <c r="C97" s="2"/>
      <c r="D97" s="1"/>
      <c r="E97" s="1"/>
      <c r="F97" s="3"/>
      <c r="G97" s="3"/>
      <c r="H97" s="4"/>
      <c r="I97" s="4"/>
      <c r="U97" s="309"/>
      <c r="V97" s="7"/>
      <c r="W97" s="7"/>
      <c r="X97" s="7"/>
      <c r="Y97" s="7"/>
      <c r="Z97" s="7"/>
      <c r="AA97" s="7"/>
      <c r="AB97" s="7"/>
      <c r="AC97" s="310"/>
    </row>
    <row r="98" spans="1:29" ht="45.75" x14ac:dyDescent="0.9">
      <c r="C98" s="10" t="s">
        <v>13</v>
      </c>
      <c r="D98" s="11"/>
      <c r="E98" s="11"/>
      <c r="F98" s="226">
        <f>SUM(F119,J119,N119)</f>
        <v>0</v>
      </c>
      <c r="G98" s="226"/>
      <c r="H98" s="226"/>
      <c r="I98" s="226"/>
      <c r="J98" s="226"/>
      <c r="K98" s="11"/>
      <c r="L98" s="7"/>
      <c r="M98" s="7"/>
      <c r="U98" s="309"/>
      <c r="V98" s="7"/>
      <c r="W98" s="7"/>
      <c r="X98" s="7"/>
      <c r="Y98" s="7"/>
      <c r="Z98" s="7"/>
      <c r="AA98" s="7"/>
      <c r="AB98" s="7"/>
      <c r="AC98" s="310"/>
    </row>
    <row r="99" spans="1:29" x14ac:dyDescent="0.4">
      <c r="U99" s="309"/>
      <c r="V99" s="7"/>
      <c r="W99" s="7"/>
      <c r="X99" s="7"/>
      <c r="Y99" s="7"/>
      <c r="Z99" s="7"/>
      <c r="AA99" s="7"/>
      <c r="AB99" s="7"/>
      <c r="AC99" s="310"/>
    </row>
    <row r="100" spans="1:29" ht="36.75" customHeight="1" x14ac:dyDescent="0.4">
      <c r="U100" s="309"/>
      <c r="V100" s="7"/>
      <c r="W100" s="7"/>
      <c r="X100" s="7"/>
      <c r="Y100" s="7"/>
      <c r="Z100" s="7"/>
      <c r="AA100" s="7"/>
      <c r="AB100" s="7"/>
      <c r="AC100" s="310"/>
    </row>
    <row r="101" spans="1:29" ht="35.25" x14ac:dyDescent="0.4">
      <c r="A101" s="34" t="s">
        <v>14</v>
      </c>
      <c r="B101" s="34"/>
      <c r="C101" s="34"/>
      <c r="D101" s="34"/>
      <c r="E101" s="34"/>
      <c r="F101" s="34"/>
      <c r="G101" s="34"/>
      <c r="H101" s="34"/>
      <c r="I101" s="34"/>
      <c r="J101" s="34"/>
      <c r="K101" s="34"/>
      <c r="L101" s="34"/>
      <c r="M101" s="34"/>
      <c r="N101" s="34"/>
      <c r="U101" s="309"/>
      <c r="V101" s="7"/>
      <c r="W101" s="7"/>
      <c r="X101" s="7"/>
      <c r="Y101" s="7"/>
      <c r="Z101" s="7"/>
      <c r="AA101" s="7"/>
      <c r="AB101" s="7"/>
      <c r="AC101" s="310"/>
    </row>
    <row r="102" spans="1:29" ht="15" customHeight="1" x14ac:dyDescent="0.4">
      <c r="A102" s="34"/>
      <c r="B102" s="34"/>
      <c r="C102" s="34"/>
      <c r="D102" s="34"/>
      <c r="E102" s="34"/>
      <c r="F102" s="34"/>
      <c r="G102" s="34"/>
      <c r="H102" s="34"/>
      <c r="I102" s="34"/>
      <c r="J102" s="34"/>
      <c r="K102" s="34"/>
      <c r="L102" s="34"/>
      <c r="M102" s="34"/>
      <c r="N102" s="81"/>
      <c r="U102" s="309"/>
      <c r="V102" s="7"/>
      <c r="W102" s="7"/>
      <c r="X102" s="7"/>
      <c r="Y102" s="7"/>
      <c r="Z102" s="7"/>
      <c r="AA102" s="7"/>
      <c r="AB102" s="7"/>
      <c r="AC102" s="310"/>
    </row>
    <row r="103" spans="1:29" ht="35.25" x14ac:dyDescent="0.4">
      <c r="A103" s="100" t="s">
        <v>114</v>
      </c>
      <c r="B103" s="81"/>
      <c r="C103" s="81"/>
      <c r="D103" s="81"/>
      <c r="E103" s="81"/>
      <c r="F103" s="34"/>
      <c r="G103" s="34"/>
      <c r="H103" s="34"/>
      <c r="I103" s="34"/>
      <c r="J103" s="34"/>
      <c r="K103" s="34"/>
      <c r="L103" s="34"/>
      <c r="M103" s="34"/>
      <c r="N103" s="81"/>
      <c r="U103" s="309"/>
      <c r="V103" s="7"/>
      <c r="W103" s="7"/>
      <c r="X103" s="7"/>
      <c r="Y103" s="7"/>
      <c r="Z103" s="7"/>
      <c r="AA103" s="7"/>
      <c r="AB103" s="7"/>
      <c r="AC103" s="310"/>
    </row>
    <row r="104" spans="1:29" ht="38.25" x14ac:dyDescent="0.4">
      <c r="A104" s="81" t="s">
        <v>116</v>
      </c>
      <c r="B104" s="81"/>
      <c r="C104" s="81"/>
      <c r="D104" s="81"/>
      <c r="E104" s="81"/>
      <c r="F104" s="34"/>
      <c r="G104" s="39">
        <f>COUNTIFS(K7:K42,"150回以上",L7:L42,"実施")</f>
        <v>0</v>
      </c>
      <c r="H104" s="81" t="s">
        <v>45</v>
      </c>
      <c r="J104" s="81"/>
      <c r="K104" s="81"/>
      <c r="L104" s="81"/>
      <c r="M104" s="81"/>
      <c r="N104" s="81"/>
      <c r="U104" s="309"/>
      <c r="V104" s="7"/>
      <c r="W104" s="7"/>
      <c r="X104" s="7"/>
      <c r="Y104" s="7"/>
      <c r="Z104" s="7"/>
      <c r="AA104" s="7"/>
      <c r="AB104" s="7"/>
      <c r="AC104" s="310"/>
    </row>
    <row r="105" spans="1:29" ht="38.25" x14ac:dyDescent="0.4">
      <c r="A105" s="128" t="s">
        <v>117</v>
      </c>
      <c r="B105" s="81"/>
      <c r="C105" s="81"/>
      <c r="D105" s="81"/>
      <c r="E105" s="81"/>
      <c r="F105" s="34"/>
      <c r="G105" s="39">
        <f>COUNTIFS(K7:K42,"100回以上",L7:L42,"実施")</f>
        <v>0</v>
      </c>
      <c r="H105" s="81" t="s">
        <v>46</v>
      </c>
      <c r="J105" s="81"/>
      <c r="K105" s="81"/>
      <c r="L105" s="81"/>
      <c r="M105" s="81"/>
      <c r="N105" s="81"/>
      <c r="U105" s="309"/>
      <c r="V105" s="7"/>
      <c r="W105" s="7"/>
      <c r="X105" s="7"/>
      <c r="Y105" s="7"/>
      <c r="Z105" s="7"/>
      <c r="AA105" s="7"/>
      <c r="AB105" s="7"/>
      <c r="AC105" s="310"/>
    </row>
    <row r="106" spans="1:29" s="93" customFormat="1" ht="35.25" x14ac:dyDescent="0.4">
      <c r="A106" s="132" t="s">
        <v>115</v>
      </c>
      <c r="B106" s="128"/>
      <c r="C106" s="128"/>
      <c r="D106" s="128"/>
      <c r="E106" s="128"/>
      <c r="F106" s="34"/>
      <c r="G106" s="121"/>
      <c r="H106" s="128"/>
      <c r="J106" s="128"/>
      <c r="K106" s="128"/>
      <c r="L106" s="128"/>
      <c r="M106" s="128"/>
      <c r="N106" s="128"/>
      <c r="U106" s="309"/>
      <c r="V106" s="7"/>
      <c r="W106" s="7"/>
      <c r="X106" s="7"/>
      <c r="Y106" s="7"/>
      <c r="Z106" s="7"/>
      <c r="AA106" s="7"/>
      <c r="AB106" s="7"/>
      <c r="AC106" s="310"/>
    </row>
    <row r="107" spans="1:29" ht="30" customHeight="1" x14ac:dyDescent="0.4">
      <c r="A107" s="34"/>
      <c r="B107" s="34"/>
      <c r="C107" s="34"/>
      <c r="D107" s="34"/>
      <c r="E107" s="34"/>
      <c r="F107" s="34"/>
      <c r="G107" s="34"/>
      <c r="H107" s="34"/>
      <c r="I107" s="34"/>
      <c r="J107" s="34"/>
      <c r="K107" s="34"/>
      <c r="L107" s="34"/>
      <c r="M107" s="34"/>
      <c r="N107" s="34"/>
      <c r="P107" s="12"/>
      <c r="U107" s="309"/>
      <c r="V107" s="7"/>
      <c r="W107" s="7"/>
      <c r="X107" s="7"/>
      <c r="Y107" s="7"/>
      <c r="Z107" s="7"/>
      <c r="AA107" s="7"/>
      <c r="AB107" s="7"/>
      <c r="AC107" s="310"/>
    </row>
    <row r="108" spans="1:29" ht="30.75" customHeight="1" x14ac:dyDescent="0.4">
      <c r="A108" s="33"/>
      <c r="B108" s="33"/>
      <c r="C108" s="203" t="s">
        <v>9</v>
      </c>
      <c r="D108" s="203"/>
      <c r="E108" s="203"/>
      <c r="F108" s="204" t="s">
        <v>35</v>
      </c>
      <c r="G108" s="205"/>
      <c r="H108" s="205"/>
      <c r="I108" s="205"/>
      <c r="J108" s="204" t="s">
        <v>34</v>
      </c>
      <c r="K108" s="205"/>
      <c r="L108" s="205"/>
      <c r="M108" s="203" t="s">
        <v>10</v>
      </c>
      <c r="N108" s="222"/>
      <c r="P108" s="13"/>
      <c r="U108" s="309"/>
      <c r="V108" s="7"/>
      <c r="W108" s="7"/>
      <c r="X108" s="7"/>
      <c r="Y108" s="7"/>
      <c r="Z108" s="7"/>
      <c r="AA108" s="7"/>
      <c r="AB108" s="7"/>
      <c r="AC108" s="310"/>
    </row>
    <row r="109" spans="1:29" ht="38.25" customHeight="1" x14ac:dyDescent="0.4">
      <c r="A109" s="33"/>
      <c r="B109" s="33"/>
      <c r="C109" s="189" t="s">
        <v>33</v>
      </c>
      <c r="D109" s="190"/>
      <c r="E109" s="190"/>
      <c r="F109" s="189" t="s">
        <v>43</v>
      </c>
      <c r="G109" s="207"/>
      <c r="H109" s="207"/>
      <c r="I109" s="207"/>
      <c r="J109" s="189" t="s">
        <v>44</v>
      </c>
      <c r="K109" s="207"/>
      <c r="L109" s="207"/>
      <c r="M109" s="206" t="s">
        <v>118</v>
      </c>
      <c r="N109" s="207"/>
      <c r="P109" s="13"/>
      <c r="U109" s="309"/>
      <c r="V109" s="7"/>
      <c r="W109" s="7"/>
      <c r="X109" s="7"/>
      <c r="Y109" s="7"/>
      <c r="Z109" s="7"/>
      <c r="AA109" s="7"/>
      <c r="AB109" s="7"/>
      <c r="AC109" s="310"/>
    </row>
    <row r="110" spans="1:29" ht="35.25" x14ac:dyDescent="0.4">
      <c r="A110" s="113">
        <v>44836</v>
      </c>
      <c r="B110" s="35"/>
      <c r="C110" s="35"/>
      <c r="D110" s="208">
        <f>SUM(J9)</f>
        <v>0</v>
      </c>
      <c r="E110" s="208"/>
      <c r="F110" s="188">
        <f>IF(AND($G$104&gt;=4,K9="150回以上",L9="実施"),D110*3000,0)</f>
        <v>0</v>
      </c>
      <c r="G110" s="188"/>
      <c r="H110" s="188"/>
      <c r="I110" s="188"/>
      <c r="J110" s="188">
        <f>IF(AND($G$105&gt;=4,K9="100回以上",L9="実施"),D110*2000,0)</f>
        <v>0</v>
      </c>
      <c r="K110" s="188"/>
      <c r="L110" s="188"/>
      <c r="M110" s="52">
        <f>IF(AND(F110=0,J110=0),COUNTIFS(C8:I8,"=○",V8:AB8,"&gt;=50"),0)</f>
        <v>0</v>
      </c>
      <c r="N110" s="80">
        <f t="shared" ref="N110:N117" si="41">M110*100000</f>
        <v>0</v>
      </c>
      <c r="U110" s="309"/>
      <c r="V110" s="314">
        <f>IF(M110&gt;0,SUMIFS(V8:AB8,C8:I8,"=○",V8:AB8,"&gt;=50"),0)</f>
        <v>0</v>
      </c>
      <c r="W110" s="7"/>
      <c r="X110" s="7"/>
      <c r="Y110" s="7"/>
      <c r="Z110" s="7"/>
      <c r="AA110" s="7"/>
      <c r="AB110" s="7"/>
      <c r="AC110" s="310"/>
    </row>
    <row r="111" spans="1:29" ht="35.25" x14ac:dyDescent="0.4">
      <c r="A111" s="113">
        <f>A110+7</f>
        <v>44843</v>
      </c>
      <c r="B111" s="35"/>
      <c r="C111" s="35"/>
      <c r="D111" s="208">
        <f>SUM(J13)</f>
        <v>0</v>
      </c>
      <c r="E111" s="208"/>
      <c r="F111" s="188">
        <f>IF(AND($G$104&gt;=4,K13="150回以上",L13="実施"),D111*3000,0)</f>
        <v>0</v>
      </c>
      <c r="G111" s="188"/>
      <c r="H111" s="188"/>
      <c r="I111" s="188"/>
      <c r="J111" s="188">
        <f>IF(AND($G$105&gt;=4,K13="100回以上",L13="実施"),D111*2000,0)</f>
        <v>0</v>
      </c>
      <c r="K111" s="188"/>
      <c r="L111" s="188"/>
      <c r="M111" s="52">
        <f>IF(AND(F111=0,J111=0),COUNTIFS(C12:I12,"=○",V12:AB12,"&gt;=50"),0)</f>
        <v>0</v>
      </c>
      <c r="N111" s="80">
        <f t="shared" si="41"/>
        <v>0</v>
      </c>
      <c r="U111" s="309"/>
      <c r="V111" s="314">
        <f>IF(M111&gt;0,SUMIFS(V12:AB12,C12:I12,"=○",V12:AB12,"&gt;=50"),0)</f>
        <v>0</v>
      </c>
      <c r="W111" s="7"/>
      <c r="X111" s="7"/>
      <c r="Y111" s="7"/>
      <c r="Z111" s="7"/>
      <c r="AA111" s="7"/>
      <c r="AB111" s="7"/>
      <c r="AC111" s="310"/>
    </row>
    <row r="112" spans="1:29" ht="35.25" x14ac:dyDescent="0.4">
      <c r="A112" s="113">
        <f t="shared" ref="A112:A118" si="42">A111+7</f>
        <v>44850</v>
      </c>
      <c r="B112" s="35"/>
      <c r="C112" s="35"/>
      <c r="D112" s="208">
        <f>SUM(J17)</f>
        <v>0</v>
      </c>
      <c r="E112" s="208"/>
      <c r="F112" s="188">
        <f>IF(AND($G$104&gt;=4,K17="150回以上",L17="実施"),D112*3000,0)</f>
        <v>0</v>
      </c>
      <c r="G112" s="188"/>
      <c r="H112" s="188"/>
      <c r="I112" s="188"/>
      <c r="J112" s="188">
        <f>IF(AND($G$105&gt;=4,K17="100回以上",L17="実施"),D112*2000,0)</f>
        <v>0</v>
      </c>
      <c r="K112" s="188"/>
      <c r="L112" s="188"/>
      <c r="M112" s="52">
        <f>IF(AND(F112=0,J112=0),COUNTIFS(C16:I16,"=○",V16:AB16,"&gt;=50"),0)</f>
        <v>0</v>
      </c>
      <c r="N112" s="80">
        <f t="shared" si="41"/>
        <v>0</v>
      </c>
      <c r="U112" s="309"/>
      <c r="V112" s="314">
        <f>IF(M112&gt;0,SUMIFS(V16:AB16,C16:I16,"=○",V16:AB16,"&gt;=50"),0)</f>
        <v>0</v>
      </c>
      <c r="W112" s="7"/>
      <c r="X112" s="7"/>
      <c r="Y112" s="7"/>
      <c r="Z112" s="7"/>
      <c r="AA112" s="7"/>
      <c r="AB112" s="7"/>
      <c r="AC112" s="310"/>
    </row>
    <row r="113" spans="1:29" ht="35.25" x14ac:dyDescent="0.4">
      <c r="A113" s="113">
        <f t="shared" si="42"/>
        <v>44857</v>
      </c>
      <c r="B113" s="35"/>
      <c r="C113" s="35"/>
      <c r="D113" s="208">
        <f>SUM(J21)</f>
        <v>0</v>
      </c>
      <c r="E113" s="208"/>
      <c r="F113" s="188">
        <f>IF(AND($G$104&gt;=4,K21="150回以上",L21="実施"),D113*3000,0)</f>
        <v>0</v>
      </c>
      <c r="G113" s="188"/>
      <c r="H113" s="188"/>
      <c r="I113" s="188"/>
      <c r="J113" s="188">
        <f>IF(AND($G$105&gt;=4,K21="100回以上",L21="実施"),D113*2000,0)</f>
        <v>0</v>
      </c>
      <c r="K113" s="188"/>
      <c r="L113" s="188"/>
      <c r="M113" s="52">
        <f>IF(AND(F113=0,J113=0),COUNTIFS(C20:I20,"=○",V20:AB20,"&gt;=50"),0)</f>
        <v>0</v>
      </c>
      <c r="N113" s="80">
        <f t="shared" si="41"/>
        <v>0</v>
      </c>
      <c r="U113" s="309"/>
      <c r="V113" s="314">
        <f>IF(M113&gt;0,SUMIFS(V20:AB20,C20:I20,"=○",V20:AB20,"&gt;=50"),0)</f>
        <v>0</v>
      </c>
      <c r="W113" s="7"/>
      <c r="X113" s="7"/>
      <c r="Y113" s="7"/>
      <c r="Z113" s="7"/>
      <c r="AA113" s="7"/>
      <c r="AB113" s="7"/>
      <c r="AC113" s="310"/>
    </row>
    <row r="114" spans="1:29" ht="35.25" x14ac:dyDescent="0.4">
      <c r="A114" s="113">
        <f t="shared" si="42"/>
        <v>44864</v>
      </c>
      <c r="B114" s="35"/>
      <c r="C114" s="35"/>
      <c r="D114" s="208">
        <f>SUM(J25)</f>
        <v>0</v>
      </c>
      <c r="E114" s="208"/>
      <c r="F114" s="188">
        <f>IF(AND($G$104&gt;=4,K25="150回以上",L25="実施"),D114*3000,0)</f>
        <v>0</v>
      </c>
      <c r="G114" s="188"/>
      <c r="H114" s="188"/>
      <c r="I114" s="188"/>
      <c r="J114" s="188">
        <f>IF(AND($G$105&gt;=4,K25="100回以上",L25="実施"),D114*2000,0)</f>
        <v>0</v>
      </c>
      <c r="K114" s="188"/>
      <c r="L114" s="188"/>
      <c r="M114" s="52">
        <f>IF(AND(F114=0,J114=0),COUNTIFS(C24:I24,"=○",V24:AB24,"&gt;=50"),0)</f>
        <v>0</v>
      </c>
      <c r="N114" s="80">
        <f t="shared" si="41"/>
        <v>0</v>
      </c>
      <c r="U114" s="309"/>
      <c r="V114" s="314">
        <f>IF(M114&gt;0,SUMIFS(V24:AB24,C24:I24,"=○",V24:AB24,"&gt;=50"),0)</f>
        <v>0</v>
      </c>
      <c r="W114" s="7"/>
      <c r="X114" s="7"/>
      <c r="Y114" s="7"/>
      <c r="Z114" s="7"/>
      <c r="AA114" s="7"/>
      <c r="AB114" s="7"/>
      <c r="AC114" s="310"/>
    </row>
    <row r="115" spans="1:29" ht="35.25" x14ac:dyDescent="0.4">
      <c r="A115" s="113">
        <f t="shared" si="42"/>
        <v>44871</v>
      </c>
      <c r="B115" s="35"/>
      <c r="C115" s="35"/>
      <c r="D115" s="208">
        <f>SUM(J29)</f>
        <v>0</v>
      </c>
      <c r="E115" s="208"/>
      <c r="F115" s="188">
        <f>IF(AND($G$104&gt;=4,K29="150回以上",L29="実施"),D115*3000,0)</f>
        <v>0</v>
      </c>
      <c r="G115" s="188"/>
      <c r="H115" s="188"/>
      <c r="I115" s="188"/>
      <c r="J115" s="188">
        <f>IF(AND($G$105&gt;=4,K29="100回以上",L29="実施"),D115*2000,0)</f>
        <v>0</v>
      </c>
      <c r="K115" s="188"/>
      <c r="L115" s="188"/>
      <c r="M115" s="52">
        <f>IF(AND(F115=0,J115=0),COUNTIFS(C28:I28,"=○",V28:AB28,"&gt;=50"),0)</f>
        <v>0</v>
      </c>
      <c r="N115" s="80">
        <f t="shared" si="41"/>
        <v>0</v>
      </c>
      <c r="U115" s="309"/>
      <c r="V115" s="314">
        <f>IF(M115&gt;0,SUMIFS(V28:AB28,C28:I28,"=○",V28:AB28,"&gt;=50"),0)</f>
        <v>0</v>
      </c>
      <c r="W115" s="7"/>
      <c r="X115" s="7"/>
      <c r="Y115" s="7"/>
      <c r="Z115" s="7"/>
      <c r="AA115" s="7"/>
      <c r="AB115" s="7"/>
      <c r="AC115" s="310"/>
    </row>
    <row r="116" spans="1:29" ht="35.25" x14ac:dyDescent="0.4">
      <c r="A116" s="113">
        <f t="shared" si="42"/>
        <v>44878</v>
      </c>
      <c r="B116" s="35"/>
      <c r="C116" s="35"/>
      <c r="D116" s="208">
        <f>SUM(J33)</f>
        <v>0</v>
      </c>
      <c r="E116" s="208"/>
      <c r="F116" s="188">
        <f>IF(AND($G$104&gt;=4,K33="150回以上",L33="実施"),D116*3000,0)</f>
        <v>0</v>
      </c>
      <c r="G116" s="188"/>
      <c r="H116" s="188"/>
      <c r="I116" s="188"/>
      <c r="J116" s="188">
        <f>IF(AND($G$105&gt;=4,K33="100回以上",L33="実施"),D116*2000,0)</f>
        <v>0</v>
      </c>
      <c r="K116" s="188"/>
      <c r="L116" s="188"/>
      <c r="M116" s="52">
        <f>IF(AND(F116=0,J116=0),COUNTIFS(C32:I32,"=○",V32:AB32,"&gt;=50"),0)</f>
        <v>0</v>
      </c>
      <c r="N116" s="80">
        <f t="shared" si="41"/>
        <v>0</v>
      </c>
      <c r="U116" s="309"/>
      <c r="V116" s="314">
        <f>IF(M116&gt;0,SUMIFS(V32:AB32,C32:I32,"=○",V32:AB32,"&gt;=50"),0)</f>
        <v>0</v>
      </c>
      <c r="W116" s="7"/>
      <c r="X116" s="7"/>
      <c r="Y116" s="7"/>
      <c r="Z116" s="7"/>
      <c r="AA116" s="7"/>
      <c r="AB116" s="7"/>
      <c r="AC116" s="310"/>
    </row>
    <row r="117" spans="1:29" ht="35.25" x14ac:dyDescent="0.4">
      <c r="A117" s="113">
        <f t="shared" si="42"/>
        <v>44885</v>
      </c>
      <c r="B117" s="35"/>
      <c r="C117" s="35"/>
      <c r="D117" s="208">
        <f>SUM(J37)</f>
        <v>0</v>
      </c>
      <c r="E117" s="208"/>
      <c r="F117" s="188">
        <f>IF(AND($G$104&gt;=4,K37="150回以上",L37="実施"),D117*3000,0)</f>
        <v>0</v>
      </c>
      <c r="G117" s="188"/>
      <c r="H117" s="188"/>
      <c r="I117" s="188"/>
      <c r="J117" s="188">
        <f>IF(AND($G$105&gt;=4,K37="100回以上",L37="実施"),D117*2000,0)</f>
        <v>0</v>
      </c>
      <c r="K117" s="188"/>
      <c r="L117" s="188"/>
      <c r="M117" s="52">
        <f>IF(AND(F117=0,J117=0),COUNTIFS(C36:I36,"=○",V36:AB36,"&gt;=50"),0)</f>
        <v>0</v>
      </c>
      <c r="N117" s="80">
        <f t="shared" si="41"/>
        <v>0</v>
      </c>
      <c r="U117" s="309"/>
      <c r="V117" s="314">
        <f>IF(M117&gt;0,SUMIFS(V36:AB36,C36:I36,"=○",V36:AB36,"&gt;=50"),0)</f>
        <v>0</v>
      </c>
      <c r="W117" s="7"/>
      <c r="X117" s="7"/>
      <c r="Y117" s="7"/>
      <c r="Z117" s="7"/>
      <c r="AA117" s="7"/>
      <c r="AB117" s="7"/>
      <c r="AC117" s="310"/>
    </row>
    <row r="118" spans="1:29" s="93" customFormat="1" ht="36" thickBot="1" x14ac:dyDescent="0.45">
      <c r="A118" s="113">
        <f t="shared" si="42"/>
        <v>44892</v>
      </c>
      <c r="B118" s="35"/>
      <c r="C118" s="35"/>
      <c r="D118" s="208">
        <f>SUM(J41)</f>
        <v>0</v>
      </c>
      <c r="E118" s="208"/>
      <c r="F118" s="188">
        <f>IF(AND($G$104&gt;=4,K41="150回以上",L41="実施"),D118*3000,0)</f>
        <v>0</v>
      </c>
      <c r="G118" s="188"/>
      <c r="H118" s="188"/>
      <c r="I118" s="188"/>
      <c r="J118" s="188">
        <f>IF(AND($G$105&gt;=4,K41="100回以上",L41="実施"),D118*2000,0)</f>
        <v>0</v>
      </c>
      <c r="K118" s="188"/>
      <c r="L118" s="188"/>
      <c r="M118" s="52">
        <f>IF(AND(F118=0,J118=0),COUNTIFS(C40:I40,"=○",V40:AB40,"&gt;=50"),0)</f>
        <v>0</v>
      </c>
      <c r="N118" s="101">
        <f t="shared" ref="N118" si="43">M118*100000</f>
        <v>0</v>
      </c>
      <c r="U118" s="309"/>
      <c r="V118" s="314">
        <f>IF(M118&gt;0,SUMIFS(V40:AB40,C40:I40,"=○",V40:AB40,"&gt;=50"),0)</f>
        <v>0</v>
      </c>
      <c r="W118" s="7"/>
      <c r="X118" s="7"/>
      <c r="Y118" s="7"/>
      <c r="Z118" s="7"/>
      <c r="AA118" s="7"/>
      <c r="AB118" s="7"/>
      <c r="AC118" s="310"/>
    </row>
    <row r="119" spans="1:29" ht="36" thickTop="1" x14ac:dyDescent="0.4">
      <c r="A119" s="43" t="s">
        <v>31</v>
      </c>
      <c r="B119" s="43"/>
      <c r="C119" s="43"/>
      <c r="D119" s="244">
        <f>SUM(D110:E118)</f>
        <v>0</v>
      </c>
      <c r="E119" s="244"/>
      <c r="F119" s="245">
        <f>SUM(F110:I118)</f>
        <v>0</v>
      </c>
      <c r="G119" s="245"/>
      <c r="H119" s="245"/>
      <c r="I119" s="245"/>
      <c r="J119" s="245">
        <f>SUM(J110:L118)</f>
        <v>0</v>
      </c>
      <c r="K119" s="245"/>
      <c r="L119" s="245"/>
      <c r="M119" s="53">
        <f>SUM(M110:M118)</f>
        <v>0</v>
      </c>
      <c r="N119" s="85">
        <f>SUM(N110:N118)</f>
        <v>0</v>
      </c>
      <c r="U119" s="309"/>
      <c r="V119" s="7"/>
      <c r="W119" s="7"/>
      <c r="X119" s="7"/>
      <c r="Y119" s="7"/>
      <c r="Z119" s="7"/>
      <c r="AA119" s="7"/>
      <c r="AB119" s="7"/>
      <c r="AC119" s="310"/>
    </row>
    <row r="120" spans="1:29" ht="45" customHeight="1" thickBot="1" x14ac:dyDescent="0.45">
      <c r="A120" s="132" t="s">
        <v>137</v>
      </c>
      <c r="B120" s="81"/>
      <c r="C120" s="81"/>
      <c r="D120" s="172"/>
      <c r="E120" s="172"/>
      <c r="F120" s="246">
        <f ca="1">SUMIF(F110:I118,"&gt;0",D110:E118)</f>
        <v>0</v>
      </c>
      <c r="G120" s="246"/>
      <c r="H120" s="246"/>
      <c r="I120" s="246"/>
      <c r="J120" s="246">
        <f ca="1">SUMIF(J110:L118,"&gt;0",D110:E118)</f>
        <v>0</v>
      </c>
      <c r="K120" s="246"/>
      <c r="L120" s="246"/>
      <c r="M120" s="186"/>
      <c r="N120" s="187">
        <f>SUM(V110:V118)</f>
        <v>0</v>
      </c>
      <c r="U120" s="311"/>
      <c r="V120" s="169"/>
      <c r="W120" s="169"/>
      <c r="X120" s="169"/>
      <c r="Y120" s="169"/>
      <c r="Z120" s="169"/>
      <c r="AA120" s="169"/>
      <c r="AB120" s="169"/>
      <c r="AC120" s="312"/>
    </row>
    <row r="121" spans="1:29" s="93" customFormat="1" ht="33.75" customHeight="1" x14ac:dyDescent="0.4">
      <c r="A121" s="132"/>
      <c r="B121" s="172"/>
      <c r="C121" s="172"/>
      <c r="D121" s="172"/>
      <c r="E121" s="172"/>
      <c r="F121" s="184"/>
      <c r="G121" s="184"/>
      <c r="H121" s="184"/>
      <c r="I121" s="184"/>
      <c r="J121" s="184"/>
      <c r="K121" s="184"/>
      <c r="L121" s="184"/>
      <c r="M121" s="180"/>
      <c r="N121" s="183"/>
    </row>
    <row r="122" spans="1:29" s="93" customFormat="1" ht="35.25" x14ac:dyDescent="0.4">
      <c r="A122" s="34" t="s">
        <v>128</v>
      </c>
      <c r="B122" s="34"/>
      <c r="C122" s="34"/>
      <c r="D122" s="34"/>
      <c r="E122" s="34"/>
      <c r="F122" s="34"/>
      <c r="G122" s="34"/>
      <c r="H122" s="34"/>
      <c r="I122" s="34"/>
      <c r="J122" s="171"/>
      <c r="K122" s="171"/>
      <c r="L122" s="171"/>
      <c r="M122" s="171"/>
      <c r="N122" s="173"/>
    </row>
    <row r="123" spans="1:29" s="93" customFormat="1" ht="35.25" x14ac:dyDescent="0.4">
      <c r="A123" s="34"/>
      <c r="B123" s="34"/>
      <c r="C123" s="193" t="s">
        <v>129</v>
      </c>
      <c r="D123" s="193"/>
      <c r="E123" s="194"/>
      <c r="F123" s="194"/>
      <c r="G123" s="194"/>
      <c r="H123" s="194"/>
      <c r="I123" s="194"/>
      <c r="J123" s="194"/>
      <c r="K123" s="194"/>
      <c r="L123" s="194"/>
      <c r="M123" s="194"/>
    </row>
    <row r="124" spans="1:29" s="93" customFormat="1" ht="35.25" x14ac:dyDescent="0.4">
      <c r="A124" s="34"/>
      <c r="B124" s="34"/>
      <c r="C124" s="193" t="s">
        <v>130</v>
      </c>
      <c r="D124" s="193"/>
      <c r="E124" s="194"/>
      <c r="F124" s="194"/>
      <c r="G124" s="194"/>
      <c r="H124" s="194"/>
      <c r="I124" s="194"/>
      <c r="J124" s="194"/>
      <c r="K124" s="194"/>
      <c r="L124" s="194"/>
      <c r="M124" s="194"/>
    </row>
    <row r="125" spans="1:29" s="93" customFormat="1" ht="35.25" x14ac:dyDescent="0.4">
      <c r="A125" s="34"/>
      <c r="B125" s="34"/>
      <c r="C125" s="193" t="s">
        <v>131</v>
      </c>
      <c r="D125" s="193"/>
      <c r="E125" s="194"/>
      <c r="F125" s="194"/>
      <c r="G125" s="194"/>
      <c r="H125" s="194"/>
      <c r="I125" s="194"/>
      <c r="J125" s="194"/>
      <c r="K125" s="194"/>
      <c r="L125" s="194"/>
      <c r="M125" s="194"/>
    </row>
    <row r="126" spans="1:29" s="93" customFormat="1" ht="35.25" x14ac:dyDescent="0.4">
      <c r="A126" s="34"/>
      <c r="B126" s="34"/>
      <c r="C126" s="193" t="s">
        <v>132</v>
      </c>
      <c r="D126" s="193"/>
      <c r="E126" s="194"/>
      <c r="F126" s="194"/>
      <c r="G126" s="194"/>
      <c r="H126" s="194"/>
      <c r="I126" s="194"/>
      <c r="J126" s="194"/>
      <c r="K126" s="194"/>
      <c r="L126" s="194"/>
      <c r="M126" s="194"/>
    </row>
    <row r="127" spans="1:29" s="93" customFormat="1" ht="35.25" x14ac:dyDescent="0.4">
      <c r="A127" s="34"/>
      <c r="B127" s="34"/>
      <c r="C127" s="193" t="s">
        <v>133</v>
      </c>
      <c r="D127" s="193"/>
      <c r="E127" s="194"/>
      <c r="F127" s="194"/>
      <c r="G127" s="194"/>
      <c r="H127" s="194"/>
      <c r="I127" s="194"/>
      <c r="J127" s="194"/>
      <c r="K127" s="194"/>
      <c r="L127" s="194"/>
      <c r="M127" s="194"/>
    </row>
    <row r="128" spans="1:29" s="93" customFormat="1" ht="35.25" x14ac:dyDescent="0.4">
      <c r="A128" s="34"/>
      <c r="B128" s="34"/>
      <c r="C128" s="193" t="s">
        <v>134</v>
      </c>
      <c r="D128" s="193"/>
      <c r="E128" s="194"/>
      <c r="F128" s="194"/>
      <c r="G128" s="194"/>
      <c r="H128" s="194"/>
      <c r="I128" s="194"/>
      <c r="J128" s="194"/>
      <c r="K128" s="194"/>
      <c r="L128" s="194"/>
      <c r="M128" s="194"/>
    </row>
    <row r="129" spans="1:15" s="93" customFormat="1" ht="35.25" x14ac:dyDescent="0.4">
      <c r="A129" s="34"/>
      <c r="B129" s="34"/>
      <c r="C129" s="193" t="s">
        <v>135</v>
      </c>
      <c r="D129" s="193"/>
      <c r="E129" s="194"/>
      <c r="F129" s="194"/>
      <c r="G129" s="194"/>
      <c r="H129" s="194"/>
      <c r="I129" s="194"/>
      <c r="J129" s="194"/>
      <c r="K129" s="194"/>
      <c r="L129" s="194"/>
      <c r="M129" s="194"/>
    </row>
    <row r="130" spans="1:15" s="93" customFormat="1" ht="35.25" x14ac:dyDescent="0.4">
      <c r="A130" s="34"/>
      <c r="B130" s="34"/>
      <c r="C130" s="174" t="s">
        <v>8</v>
      </c>
      <c r="D130" s="175"/>
      <c r="E130" s="175"/>
      <c r="F130" s="176"/>
      <c r="G130" s="176"/>
      <c r="H130" s="176"/>
      <c r="I130" s="176"/>
      <c r="J130" s="176"/>
      <c r="K130" s="176"/>
      <c r="L130" s="176"/>
      <c r="M130" s="177"/>
    </row>
    <row r="131" spans="1:15" s="93" customFormat="1" ht="55.5" customHeight="1" x14ac:dyDescent="0.4">
      <c r="A131" s="34"/>
      <c r="B131" s="34"/>
      <c r="C131" s="195"/>
      <c r="D131" s="196"/>
      <c r="E131" s="196"/>
      <c r="F131" s="196"/>
      <c r="G131" s="196"/>
      <c r="H131" s="196"/>
      <c r="I131" s="196"/>
      <c r="J131" s="196"/>
      <c r="K131" s="196"/>
      <c r="L131" s="196"/>
      <c r="M131" s="197"/>
    </row>
    <row r="132" spans="1:15" s="93" customFormat="1" ht="35.25" customHeight="1" x14ac:dyDescent="0.4">
      <c r="A132" s="34"/>
      <c r="B132" s="34"/>
      <c r="C132" s="178"/>
      <c r="D132" s="178"/>
      <c r="E132" s="178"/>
      <c r="F132" s="178"/>
      <c r="G132" s="178"/>
      <c r="H132" s="178"/>
      <c r="I132" s="178"/>
      <c r="J132" s="178"/>
      <c r="K132" s="178"/>
      <c r="L132" s="178"/>
      <c r="M132" s="178"/>
      <c r="N132" s="178"/>
    </row>
    <row r="133" spans="1:15" ht="39.75" customHeight="1" x14ac:dyDescent="0.4">
      <c r="A133" s="82" t="s">
        <v>19</v>
      </c>
      <c r="B133" s="237"/>
      <c r="C133" s="238"/>
      <c r="D133" s="238"/>
      <c r="E133" s="238"/>
      <c r="F133" s="238"/>
      <c r="G133" s="238"/>
      <c r="H133" s="239"/>
      <c r="I133" s="240" t="s">
        <v>20</v>
      </c>
      <c r="J133" s="240"/>
      <c r="K133" s="240"/>
      <c r="L133" s="241"/>
      <c r="M133" s="241"/>
      <c r="N133" s="241"/>
      <c r="O133" s="26"/>
    </row>
    <row r="134" spans="1:15" ht="39.75" customHeight="1" x14ac:dyDescent="0.4">
      <c r="A134" s="82" t="s">
        <v>21</v>
      </c>
      <c r="B134" s="237"/>
      <c r="C134" s="238"/>
      <c r="D134" s="238"/>
      <c r="E134" s="238"/>
      <c r="F134" s="238"/>
      <c r="G134" s="238"/>
      <c r="H134" s="239"/>
      <c r="I134" s="240" t="s">
        <v>22</v>
      </c>
      <c r="J134" s="240"/>
      <c r="K134" s="240"/>
      <c r="L134" s="241"/>
      <c r="M134" s="241"/>
      <c r="N134" s="241"/>
      <c r="O134" s="25"/>
    </row>
    <row r="135" spans="1:15" ht="39.75" customHeight="1" x14ac:dyDescent="0.4">
      <c r="A135" s="82" t="s">
        <v>23</v>
      </c>
      <c r="B135" s="237"/>
      <c r="C135" s="238"/>
      <c r="D135" s="238"/>
      <c r="E135" s="238"/>
      <c r="F135" s="238"/>
      <c r="G135" s="238"/>
      <c r="H135" s="239"/>
      <c r="I135" s="240" t="s">
        <v>24</v>
      </c>
      <c r="J135" s="240"/>
      <c r="K135" s="240"/>
      <c r="L135" s="241"/>
      <c r="M135" s="241"/>
      <c r="N135" s="241"/>
      <c r="O135" s="25"/>
    </row>
    <row r="136" spans="1:15" ht="39.75" customHeight="1" x14ac:dyDescent="0.4">
      <c r="A136" s="82" t="s">
        <v>26</v>
      </c>
      <c r="B136" s="237"/>
      <c r="C136" s="238"/>
      <c r="D136" s="238"/>
      <c r="E136" s="238"/>
      <c r="F136" s="238"/>
      <c r="G136" s="238"/>
      <c r="H136" s="238"/>
      <c r="I136" s="238"/>
      <c r="J136" s="238"/>
      <c r="K136" s="238"/>
      <c r="L136" s="238"/>
      <c r="M136" s="238"/>
      <c r="N136" s="239"/>
      <c r="O136" s="24"/>
    </row>
    <row r="137" spans="1:15" ht="39.75" customHeight="1" x14ac:dyDescent="0.4">
      <c r="A137" s="82" t="s">
        <v>25</v>
      </c>
      <c r="B137" s="237"/>
      <c r="C137" s="238"/>
      <c r="D137" s="238"/>
      <c r="E137" s="238"/>
      <c r="F137" s="238"/>
      <c r="G137" s="238"/>
      <c r="H137" s="238"/>
      <c r="I137" s="238"/>
      <c r="J137" s="238"/>
      <c r="K137" s="238"/>
      <c r="L137" s="238"/>
      <c r="M137" s="238"/>
      <c r="N137" s="239"/>
      <c r="O137" s="27"/>
    </row>
  </sheetData>
  <mergeCells count="148">
    <mergeCell ref="F120:I120"/>
    <mergeCell ref="J120:L120"/>
    <mergeCell ref="A24:B24"/>
    <mergeCell ref="A20:B20"/>
    <mergeCell ref="A16:B16"/>
    <mergeCell ref="D112:E112"/>
    <mergeCell ref="F112:I112"/>
    <mergeCell ref="J112:L112"/>
    <mergeCell ref="D113:E113"/>
    <mergeCell ref="F113:I113"/>
    <mergeCell ref="J113:L113"/>
    <mergeCell ref="F109:I109"/>
    <mergeCell ref="J109:L109"/>
    <mergeCell ref="F111:I111"/>
    <mergeCell ref="J111:L111"/>
    <mergeCell ref="J19:L19"/>
    <mergeCell ref="B77:M77"/>
    <mergeCell ref="C80:N80"/>
    <mergeCell ref="A40:B40"/>
    <mergeCell ref="A36:B36"/>
    <mergeCell ref="A12:B12"/>
    <mergeCell ref="A8:B8"/>
    <mergeCell ref="A11:B11"/>
    <mergeCell ref="A15:B15"/>
    <mergeCell ref="A19:B19"/>
    <mergeCell ref="A23:B23"/>
    <mergeCell ref="B135:H135"/>
    <mergeCell ref="I135:K135"/>
    <mergeCell ref="L135:N135"/>
    <mergeCell ref="D119:E119"/>
    <mergeCell ref="F119:I119"/>
    <mergeCell ref="J119:L119"/>
    <mergeCell ref="D116:E116"/>
    <mergeCell ref="F116:I116"/>
    <mergeCell ref="J116:L116"/>
    <mergeCell ref="D117:E117"/>
    <mergeCell ref="F117:I117"/>
    <mergeCell ref="J117:L117"/>
    <mergeCell ref="D118:E118"/>
    <mergeCell ref="F118:I118"/>
    <mergeCell ref="J118:L118"/>
    <mergeCell ref="D115:E115"/>
    <mergeCell ref="F115:I115"/>
    <mergeCell ref="J115:L115"/>
    <mergeCell ref="B136:N136"/>
    <mergeCell ref="B137:N137"/>
    <mergeCell ref="B133:H133"/>
    <mergeCell ref="I133:K133"/>
    <mergeCell ref="L133:N133"/>
    <mergeCell ref="B134:H134"/>
    <mergeCell ref="I134:K134"/>
    <mergeCell ref="L134:N134"/>
    <mergeCell ref="C123:D123"/>
    <mergeCell ref="E123:M123"/>
    <mergeCell ref="C124:D124"/>
    <mergeCell ref="E124:M124"/>
    <mergeCell ref="C125:D125"/>
    <mergeCell ref="E125:M125"/>
    <mergeCell ref="C126:D126"/>
    <mergeCell ref="E126:M126"/>
    <mergeCell ref="C127:D127"/>
    <mergeCell ref="E127:M127"/>
    <mergeCell ref="C128:D128"/>
    <mergeCell ref="E128:M128"/>
    <mergeCell ref="E44:I44"/>
    <mergeCell ref="M108:N108"/>
    <mergeCell ref="D81:L81"/>
    <mergeCell ref="J23:L23"/>
    <mergeCell ref="J27:L27"/>
    <mergeCell ref="J31:L31"/>
    <mergeCell ref="J44:K44"/>
    <mergeCell ref="F98:J98"/>
    <mergeCell ref="L83:N83"/>
    <mergeCell ref="L87:N87"/>
    <mergeCell ref="L88:N88"/>
    <mergeCell ref="A91:N91"/>
    <mergeCell ref="A95:N95"/>
    <mergeCell ref="A60:M61"/>
    <mergeCell ref="A62:M63"/>
    <mergeCell ref="A68:O68"/>
    <mergeCell ref="B74:M74"/>
    <mergeCell ref="A27:B27"/>
    <mergeCell ref="A31:B31"/>
    <mergeCell ref="A35:B35"/>
    <mergeCell ref="A39:B39"/>
    <mergeCell ref="C1:J1"/>
    <mergeCell ref="J5:J6"/>
    <mergeCell ref="K5:K6"/>
    <mergeCell ref="M14:N14"/>
    <mergeCell ref="M15:N15"/>
    <mergeCell ref="M17:N17"/>
    <mergeCell ref="M18:N18"/>
    <mergeCell ref="M5:N6"/>
    <mergeCell ref="L5:L6"/>
    <mergeCell ref="M7:N7"/>
    <mergeCell ref="M8:N8"/>
    <mergeCell ref="M9:N9"/>
    <mergeCell ref="M10:N10"/>
    <mergeCell ref="M11:N11"/>
    <mergeCell ref="M13:N13"/>
    <mergeCell ref="M12:N12"/>
    <mergeCell ref="M16:N16"/>
    <mergeCell ref="J7:L7"/>
    <mergeCell ref="J11:L11"/>
    <mergeCell ref="J15:L15"/>
    <mergeCell ref="D114:E114"/>
    <mergeCell ref="F114:I114"/>
    <mergeCell ref="M20:N20"/>
    <mergeCell ref="M24:N24"/>
    <mergeCell ref="M28:N28"/>
    <mergeCell ref="M32:N32"/>
    <mergeCell ref="M36:N36"/>
    <mergeCell ref="M40:N40"/>
    <mergeCell ref="M19:N19"/>
    <mergeCell ref="M31:N31"/>
    <mergeCell ref="M33:N33"/>
    <mergeCell ref="M34:N34"/>
    <mergeCell ref="M30:N30"/>
    <mergeCell ref="M27:N27"/>
    <mergeCell ref="M29:N29"/>
    <mergeCell ref="M38:N38"/>
    <mergeCell ref="M21:N21"/>
    <mergeCell ref="M22:N22"/>
    <mergeCell ref="M23:N23"/>
    <mergeCell ref="M25:N25"/>
    <mergeCell ref="M26:N26"/>
    <mergeCell ref="J114:L114"/>
    <mergeCell ref="C109:E109"/>
    <mergeCell ref="A32:B32"/>
    <mergeCell ref="A28:B28"/>
    <mergeCell ref="C129:D129"/>
    <mergeCell ref="E129:M129"/>
    <mergeCell ref="C131:M131"/>
    <mergeCell ref="M39:N39"/>
    <mergeCell ref="M35:N35"/>
    <mergeCell ref="M37:N37"/>
    <mergeCell ref="J35:L35"/>
    <mergeCell ref="J39:L39"/>
    <mergeCell ref="C108:E108"/>
    <mergeCell ref="F108:I108"/>
    <mergeCell ref="J108:L108"/>
    <mergeCell ref="M41:N41"/>
    <mergeCell ref="M42:N42"/>
    <mergeCell ref="M109:N109"/>
    <mergeCell ref="D110:E110"/>
    <mergeCell ref="F110:I110"/>
    <mergeCell ref="J110:L110"/>
    <mergeCell ref="D111:E111"/>
  </mergeCells>
  <phoneticPr fontId="2"/>
  <dataValidations count="2">
    <dataValidation type="list" allowBlank="1" showInputMessage="1" sqref="K29 K17 K25 K41 K33 K37 K13 K21 K9">
      <formula1>"100回未満,100回以上,150回以上"</formula1>
    </dataValidation>
    <dataValidation type="list" allowBlank="1" showInputMessage="1" showErrorMessage="1" sqref="C8:I8 C32:I32 C28:I28 C36:I36 C16:I16 C12:I12 C40:I40 C20:I20 C24:I24">
      <formula1>"○,　"</formula1>
    </dataValidation>
  </dataValidations>
  <pageMargins left="0.70866141732283472" right="0.70866141732283472" top="0.74803149606299213" bottom="0.74803149606299213" header="0.31496062992125984" footer="0.31496062992125984"/>
  <pageSetup paperSize="9" scale="36" fitToHeight="0" orientation="portrait" r:id="rId1"/>
  <rowBreaks count="2" manualBreakCount="2">
    <brk id="45" max="14" man="1"/>
    <brk id="81"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68"/>
  <sheetViews>
    <sheetView view="pageBreakPreview" zoomScale="55" zoomScaleNormal="100" zoomScaleSheetLayoutView="55" workbookViewId="0"/>
  </sheetViews>
  <sheetFormatPr defaultRowHeight="18.75" x14ac:dyDescent="0.4"/>
  <cols>
    <col min="1" max="1" width="33.5" style="83" customWidth="1"/>
    <col min="2" max="2" width="11.875" style="83" customWidth="1"/>
    <col min="3" max="8" width="9.375" style="83" bestFit="1" customWidth="1"/>
    <col min="9" max="9" width="10.75" style="83" bestFit="1" customWidth="1"/>
    <col min="10" max="10" width="10.75" style="83" customWidth="1"/>
    <col min="11" max="11" width="7.875" style="83" customWidth="1"/>
    <col min="12" max="12" width="14.75" style="83" customWidth="1"/>
    <col min="13" max="13" width="21.625" style="83" customWidth="1"/>
    <col min="14" max="14" width="12.875" style="83" customWidth="1"/>
    <col min="15" max="15" width="17.875" style="83" customWidth="1"/>
    <col min="16" max="16" width="7.375" style="83" customWidth="1"/>
    <col min="17" max="17" width="25.75" style="83" customWidth="1"/>
    <col min="18" max="18" width="9" style="83" customWidth="1"/>
    <col min="19" max="16384" width="9" style="83"/>
  </cols>
  <sheetData>
    <row r="1" spans="1:29" ht="35.25" x14ac:dyDescent="0.4">
      <c r="A1" s="57" t="s">
        <v>36</v>
      </c>
      <c r="B1" s="57"/>
      <c r="C1" s="209" t="s">
        <v>39</v>
      </c>
      <c r="D1" s="210"/>
      <c r="E1" s="210"/>
      <c r="F1" s="210"/>
      <c r="G1" s="210"/>
      <c r="H1" s="210"/>
      <c r="I1" s="210"/>
      <c r="J1" s="210"/>
      <c r="P1" s="30" t="s">
        <v>100</v>
      </c>
    </row>
    <row r="2" spans="1:29" ht="48" customHeight="1" x14ac:dyDescent="0.7">
      <c r="A2" s="76" t="s">
        <v>17</v>
      </c>
      <c r="B2" s="16"/>
      <c r="C2" s="16"/>
      <c r="D2" s="16"/>
      <c r="E2" s="16"/>
      <c r="F2" s="16"/>
      <c r="G2" s="16"/>
      <c r="H2" s="16"/>
      <c r="I2" s="16"/>
      <c r="J2" s="16"/>
      <c r="K2" s="16"/>
      <c r="L2" s="16"/>
      <c r="O2" s="77" t="s">
        <v>87</v>
      </c>
    </row>
    <row r="3" spans="1:29" ht="12" customHeight="1" x14ac:dyDescent="0.4">
      <c r="A3" s="16"/>
      <c r="B3" s="16"/>
      <c r="C3" s="16"/>
      <c r="D3" s="16"/>
      <c r="E3" s="16"/>
      <c r="F3" s="16"/>
      <c r="G3" s="16"/>
      <c r="H3" s="16"/>
      <c r="I3" s="16"/>
      <c r="J3" s="16"/>
      <c r="K3" s="16"/>
      <c r="L3" s="16"/>
      <c r="O3" s="17"/>
    </row>
    <row r="4" spans="1:29" ht="39" customHeight="1" x14ac:dyDescent="0.4">
      <c r="A4" s="16" t="s">
        <v>42</v>
      </c>
      <c r="B4" s="16"/>
      <c r="C4" s="16"/>
      <c r="D4" s="16"/>
      <c r="E4" s="16"/>
      <c r="F4" s="16"/>
      <c r="G4" s="16"/>
      <c r="H4" s="16"/>
      <c r="I4" s="16"/>
      <c r="J4" s="16"/>
      <c r="K4" s="16"/>
      <c r="L4" s="16"/>
      <c r="O4" s="17"/>
    </row>
    <row r="5" spans="1:29" ht="28.5" customHeight="1" x14ac:dyDescent="0.4">
      <c r="A5" s="131" t="s">
        <v>113</v>
      </c>
      <c r="B5" s="16"/>
      <c r="C5" s="16"/>
      <c r="D5" s="16"/>
      <c r="E5" s="16"/>
      <c r="F5" s="16"/>
      <c r="G5" s="16"/>
      <c r="H5" s="16"/>
      <c r="I5" s="16"/>
      <c r="J5" s="16"/>
      <c r="K5" s="16"/>
      <c r="L5" s="16"/>
      <c r="O5" s="17"/>
    </row>
    <row r="6" spans="1:29" ht="40.5" customHeight="1" thickBot="1" x14ac:dyDescent="0.45">
      <c r="A6" s="18"/>
      <c r="B6" s="18"/>
      <c r="C6" s="18"/>
      <c r="D6" s="18"/>
      <c r="E6" s="18"/>
      <c r="F6" s="18"/>
      <c r="G6" s="18"/>
      <c r="H6" s="18"/>
      <c r="I6" s="18"/>
      <c r="J6" s="259" t="s">
        <v>111</v>
      </c>
      <c r="K6" s="259"/>
      <c r="L6" s="259"/>
      <c r="M6" s="289" t="s">
        <v>121</v>
      </c>
      <c r="N6" s="290"/>
      <c r="O6" s="265" t="s">
        <v>126</v>
      </c>
      <c r="P6" s="215" t="s">
        <v>8</v>
      </c>
      <c r="Q6" s="216"/>
      <c r="U6" s="313" t="s">
        <v>139</v>
      </c>
    </row>
    <row r="7" spans="1:29" ht="30.75" customHeight="1" x14ac:dyDescent="0.4">
      <c r="A7" s="255"/>
      <c r="B7" s="256"/>
      <c r="C7" s="78" t="s">
        <v>0</v>
      </c>
      <c r="D7" s="78" t="s">
        <v>1</v>
      </c>
      <c r="E7" s="78" t="s">
        <v>2</v>
      </c>
      <c r="F7" s="78" t="s">
        <v>3</v>
      </c>
      <c r="G7" s="78" t="s">
        <v>4</v>
      </c>
      <c r="H7" s="78" t="s">
        <v>5</v>
      </c>
      <c r="I7" s="130" t="s">
        <v>6</v>
      </c>
      <c r="J7" s="259"/>
      <c r="K7" s="259"/>
      <c r="L7" s="259"/>
      <c r="M7" s="291"/>
      <c r="N7" s="292"/>
      <c r="O7" s="266"/>
      <c r="P7" s="217"/>
      <c r="Q7" s="218"/>
      <c r="U7" s="307"/>
      <c r="V7" s="166"/>
      <c r="W7" s="166"/>
      <c r="X7" s="166"/>
      <c r="Y7" s="166"/>
      <c r="Z7" s="166"/>
      <c r="AA7" s="166"/>
      <c r="AB7" s="166"/>
      <c r="AC7" s="308"/>
    </row>
    <row r="8" spans="1:29" ht="27.75" customHeight="1" x14ac:dyDescent="0.4">
      <c r="A8" s="257"/>
      <c r="B8" s="258"/>
      <c r="C8" s="144">
        <v>44836</v>
      </c>
      <c r="D8" s="19">
        <f t="shared" ref="D8:I8" si="0">C8+1</f>
        <v>44837</v>
      </c>
      <c r="E8" s="19">
        <f t="shared" si="0"/>
        <v>44838</v>
      </c>
      <c r="F8" s="19">
        <f t="shared" si="0"/>
        <v>44839</v>
      </c>
      <c r="G8" s="19">
        <f t="shared" si="0"/>
        <v>44840</v>
      </c>
      <c r="H8" s="19">
        <f t="shared" si="0"/>
        <v>44841</v>
      </c>
      <c r="I8" s="145">
        <f t="shared" si="0"/>
        <v>44842</v>
      </c>
      <c r="J8" s="251"/>
      <c r="K8" s="252"/>
      <c r="L8" s="253"/>
      <c r="M8" s="134"/>
      <c r="N8" s="136"/>
      <c r="O8" s="152"/>
      <c r="P8" s="108"/>
      <c r="Q8" s="109"/>
      <c r="U8" s="309"/>
      <c r="V8" s="144">
        <v>44836</v>
      </c>
      <c r="W8" s="19">
        <f t="shared" ref="W8" si="1">V8+1</f>
        <v>44837</v>
      </c>
      <c r="X8" s="19">
        <f t="shared" ref="X8" si="2">W8+1</f>
        <v>44838</v>
      </c>
      <c r="Y8" s="19">
        <f t="shared" ref="Y8" si="3">X8+1</f>
        <v>44839</v>
      </c>
      <c r="Z8" s="19">
        <f t="shared" ref="Z8" si="4">Y8+1</f>
        <v>44840</v>
      </c>
      <c r="AA8" s="19">
        <f t="shared" ref="AA8" si="5">Z8+1</f>
        <v>44841</v>
      </c>
      <c r="AB8" s="145">
        <f t="shared" ref="AB8" si="6">AA8+1</f>
        <v>44842</v>
      </c>
      <c r="AC8" s="310"/>
    </row>
    <row r="9" spans="1:29" s="93" customFormat="1" ht="33" customHeight="1" x14ac:dyDescent="0.4">
      <c r="A9" s="191" t="s">
        <v>108</v>
      </c>
      <c r="B9" s="254"/>
      <c r="C9" s="90"/>
      <c r="D9" s="90"/>
      <c r="E9" s="90"/>
      <c r="F9" s="90"/>
      <c r="G9" s="90"/>
      <c r="H9" s="90"/>
      <c r="I9" s="153"/>
      <c r="J9" s="118"/>
      <c r="K9" s="119"/>
      <c r="L9" s="149"/>
      <c r="M9" s="137"/>
      <c r="N9" s="138"/>
      <c r="O9" s="126"/>
      <c r="P9" s="108"/>
      <c r="Q9" s="109"/>
      <c r="U9" s="309"/>
      <c r="V9" s="29">
        <f>C10+C11</f>
        <v>0</v>
      </c>
      <c r="W9" s="29">
        <f>D10+D11</f>
        <v>0</v>
      </c>
      <c r="X9" s="29">
        <f>E10+E11</f>
        <v>0</v>
      </c>
      <c r="Y9" s="29">
        <f>F10+F11</f>
        <v>0</v>
      </c>
      <c r="Z9" s="29">
        <f>G10+G11</f>
        <v>0</v>
      </c>
      <c r="AA9" s="29">
        <f>H10+H11</f>
        <v>0</v>
      </c>
      <c r="AB9" s="29">
        <f>I10+I11</f>
        <v>0</v>
      </c>
      <c r="AC9" s="310"/>
    </row>
    <row r="10" spans="1:29" ht="33" customHeight="1" x14ac:dyDescent="0.4">
      <c r="A10" s="31" t="s">
        <v>32</v>
      </c>
      <c r="B10" s="62" t="s">
        <v>49</v>
      </c>
      <c r="C10" s="29"/>
      <c r="D10" s="29"/>
      <c r="E10" s="29"/>
      <c r="F10" s="29"/>
      <c r="G10" s="29"/>
      <c r="H10" s="29"/>
      <c r="I10" s="154"/>
      <c r="J10" s="127"/>
      <c r="K10" s="7"/>
      <c r="L10" s="157"/>
      <c r="M10" s="141"/>
      <c r="N10" s="149"/>
      <c r="O10" s="155"/>
      <c r="P10" s="108"/>
      <c r="Q10" s="109"/>
      <c r="U10" s="309"/>
      <c r="V10" s="7"/>
      <c r="W10" s="7"/>
      <c r="X10" s="7"/>
      <c r="Y10" s="7"/>
      <c r="Z10" s="7"/>
      <c r="AA10" s="7"/>
      <c r="AB10" s="7"/>
      <c r="AC10" s="310"/>
    </row>
    <row r="11" spans="1:29" ht="33" customHeight="1" x14ac:dyDescent="0.4">
      <c r="A11" s="31" t="s">
        <v>32</v>
      </c>
      <c r="B11" s="62" t="s">
        <v>50</v>
      </c>
      <c r="C11" s="29"/>
      <c r="D11" s="29"/>
      <c r="E11" s="29"/>
      <c r="F11" s="29"/>
      <c r="G11" s="29"/>
      <c r="H11" s="29"/>
      <c r="I11" s="154"/>
      <c r="J11" s="150"/>
      <c r="K11" s="151"/>
      <c r="L11" s="143">
        <f>COUNTIFS(C9:I9,"=○",V9:AB9,"&gt;=50")</f>
        <v>0</v>
      </c>
      <c r="M11" s="133"/>
      <c r="N11" s="158" t="str">
        <f>IF(COUNTIF(V9:AB9,"&gt;=50")&gt;0,"実施","―")</f>
        <v>―</v>
      </c>
      <c r="O11" s="156"/>
      <c r="P11" s="108"/>
      <c r="Q11" s="109"/>
      <c r="U11" s="309"/>
      <c r="V11" s="7"/>
      <c r="W11" s="7"/>
      <c r="X11" s="7"/>
      <c r="Y11" s="7"/>
      <c r="Z11" s="7"/>
      <c r="AA11" s="7"/>
      <c r="AB11" s="7"/>
      <c r="AC11" s="310"/>
    </row>
    <row r="12" spans="1:29" ht="33" customHeight="1" x14ac:dyDescent="0.4">
      <c r="A12" s="20" t="s">
        <v>28</v>
      </c>
      <c r="B12" s="63"/>
      <c r="C12" s="59"/>
      <c r="D12" s="59"/>
      <c r="E12" s="59"/>
      <c r="F12" s="59"/>
      <c r="G12" s="59"/>
      <c r="H12" s="59"/>
      <c r="I12" s="59"/>
      <c r="J12" s="139"/>
      <c r="K12" s="135"/>
      <c r="L12" s="136"/>
      <c r="M12" s="135"/>
      <c r="N12" s="135"/>
      <c r="O12" s="125">
        <f>ROUNDDOWN(SUMIF(V9:AB9,"&gt;=50",C12:I12),0)</f>
        <v>0</v>
      </c>
      <c r="P12" s="108"/>
      <c r="Q12" s="109"/>
      <c r="U12" s="309"/>
      <c r="V12" s="7"/>
      <c r="W12" s="7"/>
      <c r="X12" s="7"/>
      <c r="Y12" s="7"/>
      <c r="Z12" s="7"/>
      <c r="AA12" s="7"/>
      <c r="AB12" s="7"/>
      <c r="AC12" s="310"/>
    </row>
    <row r="13" spans="1:29" ht="33" customHeight="1" x14ac:dyDescent="0.4">
      <c r="A13" s="20" t="s">
        <v>30</v>
      </c>
      <c r="B13" s="21"/>
      <c r="C13" s="59"/>
      <c r="D13" s="59"/>
      <c r="E13" s="59"/>
      <c r="F13" s="59"/>
      <c r="G13" s="59"/>
      <c r="H13" s="59"/>
      <c r="I13" s="59"/>
      <c r="J13" s="140"/>
      <c r="K13" s="137"/>
      <c r="L13" s="138"/>
      <c r="M13" s="137"/>
      <c r="N13" s="137"/>
      <c r="O13" s="125">
        <f>ROUNDDOWN(SUMIF(V9:AB9,"&gt;=50",C13:I13),0)</f>
        <v>0</v>
      </c>
      <c r="P13" s="108"/>
      <c r="Q13" s="109"/>
      <c r="U13" s="309"/>
      <c r="V13" s="7"/>
      <c r="W13" s="7"/>
      <c r="X13" s="7"/>
      <c r="Y13" s="7"/>
      <c r="Z13" s="7"/>
      <c r="AA13" s="7"/>
      <c r="AB13" s="7"/>
      <c r="AC13" s="310"/>
    </row>
    <row r="14" spans="1:29" ht="25.5" customHeight="1" x14ac:dyDescent="0.4">
      <c r="A14" s="21"/>
      <c r="B14" s="21"/>
      <c r="C14" s="144">
        <f>I8+1</f>
        <v>44843</v>
      </c>
      <c r="D14" s="144">
        <f>C14+1</f>
        <v>44844</v>
      </c>
      <c r="E14" s="19">
        <f t="shared" ref="E14:H44" si="7">D14+1</f>
        <v>44845</v>
      </c>
      <c r="F14" s="19">
        <f t="shared" si="7"/>
        <v>44846</v>
      </c>
      <c r="G14" s="19">
        <f t="shared" si="7"/>
        <v>44847</v>
      </c>
      <c r="H14" s="19">
        <f t="shared" si="7"/>
        <v>44848</v>
      </c>
      <c r="I14" s="145">
        <f>H14+1</f>
        <v>44849</v>
      </c>
      <c r="J14" s="251"/>
      <c r="K14" s="252"/>
      <c r="L14" s="253"/>
      <c r="M14" s="134"/>
      <c r="N14" s="136"/>
      <c r="O14" s="152"/>
      <c r="P14" s="108"/>
      <c r="Q14" s="109"/>
      <c r="U14" s="309"/>
      <c r="V14" s="144">
        <f>AB8+1</f>
        <v>44843</v>
      </c>
      <c r="W14" s="144">
        <f>V14+1</f>
        <v>44844</v>
      </c>
      <c r="X14" s="19">
        <f t="shared" ref="X14" si="8">W14+1</f>
        <v>44845</v>
      </c>
      <c r="Y14" s="19">
        <f t="shared" ref="Y14" si="9">X14+1</f>
        <v>44846</v>
      </c>
      <c r="Z14" s="19">
        <f t="shared" ref="Z14" si="10">Y14+1</f>
        <v>44847</v>
      </c>
      <c r="AA14" s="19">
        <f t="shared" ref="AA14" si="11">Z14+1</f>
        <v>44848</v>
      </c>
      <c r="AB14" s="145">
        <f>AA14+1</f>
        <v>44849</v>
      </c>
      <c r="AC14" s="310"/>
    </row>
    <row r="15" spans="1:29" s="93" customFormat="1" ht="33" customHeight="1" x14ac:dyDescent="0.4">
      <c r="A15" s="191" t="s">
        <v>108</v>
      </c>
      <c r="B15" s="254"/>
      <c r="C15" s="90"/>
      <c r="D15" s="90"/>
      <c r="E15" s="90"/>
      <c r="F15" s="90"/>
      <c r="G15" s="90"/>
      <c r="H15" s="90"/>
      <c r="I15" s="90"/>
      <c r="J15" s="118"/>
      <c r="K15" s="119"/>
      <c r="L15" s="149"/>
      <c r="M15" s="137"/>
      <c r="N15" s="138"/>
      <c r="O15" s="126"/>
      <c r="P15" s="108"/>
      <c r="Q15" s="109"/>
      <c r="U15" s="309"/>
      <c r="V15" s="29">
        <f>C16+C17</f>
        <v>0</v>
      </c>
      <c r="W15" s="29">
        <f>D16+D17</f>
        <v>0</v>
      </c>
      <c r="X15" s="29">
        <f>E16+E17</f>
        <v>0</v>
      </c>
      <c r="Y15" s="29">
        <f>F16+F17</f>
        <v>0</v>
      </c>
      <c r="Z15" s="29">
        <f>G16+G17</f>
        <v>0</v>
      </c>
      <c r="AA15" s="29">
        <f>H16+H17</f>
        <v>0</v>
      </c>
      <c r="AB15" s="29">
        <f>I16+I17</f>
        <v>0</v>
      </c>
      <c r="AC15" s="310"/>
    </row>
    <row r="16" spans="1:29" ht="33" customHeight="1" x14ac:dyDescent="0.4">
      <c r="A16" s="31" t="s">
        <v>32</v>
      </c>
      <c r="B16" s="62" t="s">
        <v>49</v>
      </c>
      <c r="C16" s="29"/>
      <c r="D16" s="29"/>
      <c r="E16" s="29"/>
      <c r="F16" s="29"/>
      <c r="G16" s="29"/>
      <c r="H16" s="29"/>
      <c r="I16" s="29"/>
      <c r="J16" s="127"/>
      <c r="K16" s="7"/>
      <c r="L16" s="157"/>
      <c r="M16" s="141"/>
      <c r="N16" s="149"/>
      <c r="O16" s="155"/>
      <c r="P16" s="108"/>
      <c r="Q16" s="109"/>
      <c r="U16" s="309"/>
      <c r="V16" s="7"/>
      <c r="W16" s="7"/>
      <c r="X16" s="7"/>
      <c r="Y16" s="7"/>
      <c r="Z16" s="7"/>
      <c r="AA16" s="7"/>
      <c r="AB16" s="7"/>
      <c r="AC16" s="310"/>
    </row>
    <row r="17" spans="1:29" ht="33" customHeight="1" x14ac:dyDescent="0.4">
      <c r="A17" s="31" t="s">
        <v>32</v>
      </c>
      <c r="B17" s="62" t="s">
        <v>50</v>
      </c>
      <c r="C17" s="29"/>
      <c r="D17" s="29"/>
      <c r="E17" s="29"/>
      <c r="F17" s="29"/>
      <c r="G17" s="29"/>
      <c r="H17" s="29"/>
      <c r="I17" s="29"/>
      <c r="J17" s="150"/>
      <c r="K17" s="151"/>
      <c r="L17" s="143">
        <f>COUNTIFS(C15:I15,"=○",V15:AB15,"&gt;=50")</f>
        <v>0</v>
      </c>
      <c r="M17" s="133"/>
      <c r="N17" s="158" t="str">
        <f>IF(COUNTIF(V15:AB15,"&gt;=50")&gt;0,"実施","―")</f>
        <v>―</v>
      </c>
      <c r="O17" s="156"/>
      <c r="P17" s="108"/>
      <c r="Q17" s="109"/>
      <c r="U17" s="309"/>
      <c r="V17" s="7"/>
      <c r="W17" s="7"/>
      <c r="X17" s="7"/>
      <c r="Y17" s="7"/>
      <c r="Z17" s="7"/>
      <c r="AA17" s="7"/>
      <c r="AB17" s="7"/>
      <c r="AC17" s="310"/>
    </row>
    <row r="18" spans="1:29" ht="33" customHeight="1" x14ac:dyDescent="0.4">
      <c r="A18" s="20" t="s">
        <v>28</v>
      </c>
      <c r="B18" s="21"/>
      <c r="C18" s="59"/>
      <c r="D18" s="59"/>
      <c r="E18" s="59"/>
      <c r="F18" s="59"/>
      <c r="G18" s="59"/>
      <c r="H18" s="59"/>
      <c r="I18" s="59"/>
      <c r="J18" s="139"/>
      <c r="K18" s="135"/>
      <c r="L18" s="136"/>
      <c r="M18" s="135"/>
      <c r="N18" s="135"/>
      <c r="O18" s="125">
        <f>ROUNDDOWN(SUMIF(V15:AB15,"&gt;=50",C18:I18),0)</f>
        <v>0</v>
      </c>
      <c r="P18" s="108"/>
      <c r="Q18" s="109"/>
      <c r="U18" s="309"/>
      <c r="V18" s="7"/>
      <c r="W18" s="7"/>
      <c r="X18" s="7"/>
      <c r="Y18" s="7"/>
      <c r="Z18" s="7"/>
      <c r="AA18" s="7"/>
      <c r="AB18" s="7"/>
      <c r="AC18" s="310"/>
    </row>
    <row r="19" spans="1:29" ht="33" customHeight="1" x14ac:dyDescent="0.4">
      <c r="A19" s="20" t="s">
        <v>30</v>
      </c>
      <c r="B19" s="21"/>
      <c r="C19" s="59"/>
      <c r="D19" s="59"/>
      <c r="E19" s="59"/>
      <c r="F19" s="59"/>
      <c r="G19" s="59"/>
      <c r="H19" s="59"/>
      <c r="I19" s="59"/>
      <c r="J19" s="140"/>
      <c r="K19" s="137"/>
      <c r="L19" s="138"/>
      <c r="M19" s="137"/>
      <c r="N19" s="137"/>
      <c r="O19" s="125">
        <f>ROUNDDOWN(SUMIF(V15:AB15,"&gt;=50",C19:I19),0)</f>
        <v>0</v>
      </c>
      <c r="P19" s="108"/>
      <c r="Q19" s="109"/>
      <c r="U19" s="309"/>
      <c r="V19" s="7"/>
      <c r="W19" s="7"/>
      <c r="X19" s="7"/>
      <c r="Y19" s="7"/>
      <c r="Z19" s="7"/>
      <c r="AA19" s="7"/>
      <c r="AB19" s="7"/>
      <c r="AC19" s="310"/>
    </row>
    <row r="20" spans="1:29" ht="25.5" customHeight="1" x14ac:dyDescent="0.4">
      <c r="A20" s="21"/>
      <c r="B20" s="21"/>
      <c r="C20" s="144">
        <f>I14+1</f>
        <v>44850</v>
      </c>
      <c r="D20" s="19">
        <f>C20+1</f>
        <v>44851</v>
      </c>
      <c r="E20" s="19">
        <f t="shared" si="7"/>
        <v>44852</v>
      </c>
      <c r="F20" s="19">
        <f t="shared" si="7"/>
        <v>44853</v>
      </c>
      <c r="G20" s="19">
        <f t="shared" si="7"/>
        <v>44854</v>
      </c>
      <c r="H20" s="19">
        <f t="shared" si="7"/>
        <v>44855</v>
      </c>
      <c r="I20" s="145">
        <f>H20+1</f>
        <v>44856</v>
      </c>
      <c r="J20" s="251"/>
      <c r="K20" s="252"/>
      <c r="L20" s="253"/>
      <c r="M20" s="134"/>
      <c r="N20" s="136"/>
      <c r="O20" s="152"/>
      <c r="P20" s="108"/>
      <c r="Q20" s="109"/>
      <c r="U20" s="309"/>
      <c r="V20" s="144">
        <f>AB14+1</f>
        <v>44850</v>
      </c>
      <c r="W20" s="19">
        <f>V20+1</f>
        <v>44851</v>
      </c>
      <c r="X20" s="19">
        <f t="shared" ref="X20" si="12">W20+1</f>
        <v>44852</v>
      </c>
      <c r="Y20" s="19">
        <f t="shared" ref="Y20" si="13">X20+1</f>
        <v>44853</v>
      </c>
      <c r="Z20" s="19">
        <f t="shared" ref="Z20" si="14">Y20+1</f>
        <v>44854</v>
      </c>
      <c r="AA20" s="19">
        <f t="shared" ref="AA20" si="15">Z20+1</f>
        <v>44855</v>
      </c>
      <c r="AB20" s="145">
        <f>AA20+1</f>
        <v>44856</v>
      </c>
      <c r="AC20" s="310"/>
    </row>
    <row r="21" spans="1:29" s="93" customFormat="1" ht="33" customHeight="1" x14ac:dyDescent="0.4">
      <c r="A21" s="191" t="s">
        <v>108</v>
      </c>
      <c r="B21" s="254"/>
      <c r="C21" s="90"/>
      <c r="D21" s="90"/>
      <c r="E21" s="90"/>
      <c r="F21" s="90"/>
      <c r="G21" s="90"/>
      <c r="H21" s="90"/>
      <c r="I21" s="90"/>
      <c r="J21" s="118"/>
      <c r="K21" s="119"/>
      <c r="L21" s="149"/>
      <c r="M21" s="137"/>
      <c r="N21" s="138"/>
      <c r="O21" s="126"/>
      <c r="P21" s="108"/>
      <c r="Q21" s="109"/>
      <c r="U21" s="309"/>
      <c r="V21" s="29">
        <f>C22+C23</f>
        <v>0</v>
      </c>
      <c r="W21" s="29">
        <f>D22+D23</f>
        <v>0</v>
      </c>
      <c r="X21" s="29">
        <f>E22+E23</f>
        <v>0</v>
      </c>
      <c r="Y21" s="29">
        <f>F22+F23</f>
        <v>0</v>
      </c>
      <c r="Z21" s="29">
        <f>G22+G23</f>
        <v>0</v>
      </c>
      <c r="AA21" s="29">
        <f>H22+H23</f>
        <v>0</v>
      </c>
      <c r="AB21" s="29">
        <f>I22+I23</f>
        <v>0</v>
      </c>
      <c r="AC21" s="310"/>
    </row>
    <row r="22" spans="1:29" ht="33" customHeight="1" x14ac:dyDescent="0.4">
      <c r="A22" s="31" t="s">
        <v>32</v>
      </c>
      <c r="B22" s="62" t="s">
        <v>49</v>
      </c>
      <c r="C22" s="29"/>
      <c r="D22" s="29"/>
      <c r="E22" s="29"/>
      <c r="F22" s="29"/>
      <c r="G22" s="29"/>
      <c r="H22" s="29"/>
      <c r="I22" s="29"/>
      <c r="J22" s="127"/>
      <c r="K22" s="7"/>
      <c r="L22" s="157"/>
      <c r="M22" s="141"/>
      <c r="N22" s="149"/>
      <c r="O22" s="155"/>
      <c r="P22" s="108"/>
      <c r="Q22" s="109"/>
      <c r="U22" s="309"/>
      <c r="V22" s="7"/>
      <c r="W22" s="7"/>
      <c r="X22" s="7"/>
      <c r="Y22" s="7"/>
      <c r="Z22" s="7"/>
      <c r="AA22" s="7"/>
      <c r="AB22" s="7"/>
      <c r="AC22" s="310"/>
    </row>
    <row r="23" spans="1:29" ht="33" customHeight="1" x14ac:dyDescent="0.4">
      <c r="A23" s="31" t="s">
        <v>32</v>
      </c>
      <c r="B23" s="62" t="s">
        <v>50</v>
      </c>
      <c r="C23" s="29"/>
      <c r="D23" s="29"/>
      <c r="E23" s="29"/>
      <c r="F23" s="29"/>
      <c r="G23" s="29"/>
      <c r="H23" s="29"/>
      <c r="I23" s="29"/>
      <c r="J23" s="150"/>
      <c r="K23" s="151"/>
      <c r="L23" s="143">
        <f>COUNTIFS(C21:I21,"=○",V21:AB21,"&gt;=50")</f>
        <v>0</v>
      </c>
      <c r="M23" s="133"/>
      <c r="N23" s="158" t="str">
        <f>IF(COUNTIF(V21:AB21,"&gt;=50")&gt;0,"実施","―")</f>
        <v>―</v>
      </c>
      <c r="O23" s="156"/>
      <c r="P23" s="108"/>
      <c r="Q23" s="109"/>
      <c r="U23" s="309"/>
      <c r="V23" s="7"/>
      <c r="W23" s="7"/>
      <c r="X23" s="7"/>
      <c r="Y23" s="7"/>
      <c r="Z23" s="7"/>
      <c r="AA23" s="7"/>
      <c r="AB23" s="7"/>
      <c r="AC23" s="310"/>
    </row>
    <row r="24" spans="1:29" ht="33" customHeight="1" x14ac:dyDescent="0.4">
      <c r="A24" s="20" t="s">
        <v>28</v>
      </c>
      <c r="B24" s="21"/>
      <c r="C24" s="59"/>
      <c r="D24" s="59"/>
      <c r="E24" s="59"/>
      <c r="F24" s="59"/>
      <c r="G24" s="59"/>
      <c r="H24" s="59"/>
      <c r="I24" s="59"/>
      <c r="J24" s="139"/>
      <c r="K24" s="135"/>
      <c r="L24" s="136"/>
      <c r="M24" s="135"/>
      <c r="N24" s="135"/>
      <c r="O24" s="125">
        <f>ROUNDDOWN(SUMIF(V21:AB21,"&gt;=50",C24:I24),0)</f>
        <v>0</v>
      </c>
      <c r="P24" s="108"/>
      <c r="Q24" s="109"/>
      <c r="U24" s="309"/>
      <c r="V24" s="7"/>
      <c r="W24" s="7"/>
      <c r="X24" s="7"/>
      <c r="Y24" s="7"/>
      <c r="Z24" s="7"/>
      <c r="AA24" s="7"/>
      <c r="AB24" s="7"/>
      <c r="AC24" s="310"/>
    </row>
    <row r="25" spans="1:29" ht="33" customHeight="1" x14ac:dyDescent="0.4">
      <c r="A25" s="20" t="s">
        <v>30</v>
      </c>
      <c r="B25" s="21"/>
      <c r="C25" s="59"/>
      <c r="D25" s="59"/>
      <c r="E25" s="59"/>
      <c r="F25" s="59"/>
      <c r="G25" s="59"/>
      <c r="H25" s="59"/>
      <c r="I25" s="59"/>
      <c r="J25" s="140"/>
      <c r="K25" s="137"/>
      <c r="L25" s="138"/>
      <c r="M25" s="137"/>
      <c r="N25" s="137"/>
      <c r="O25" s="125">
        <f>ROUNDDOWN(SUMIF(V21:AB21,"&gt;=50",C25:I25),0)</f>
        <v>0</v>
      </c>
      <c r="P25" s="108"/>
      <c r="Q25" s="109"/>
      <c r="U25" s="309"/>
      <c r="V25" s="7"/>
      <c r="W25" s="7"/>
      <c r="X25" s="7"/>
      <c r="Y25" s="7"/>
      <c r="Z25" s="7"/>
      <c r="AA25" s="7"/>
      <c r="AB25" s="7"/>
      <c r="AC25" s="310"/>
    </row>
    <row r="26" spans="1:29" ht="25.5" customHeight="1" x14ac:dyDescent="0.4">
      <c r="A26" s="21"/>
      <c r="B26" s="21"/>
      <c r="C26" s="144">
        <f>I20+1</f>
        <v>44857</v>
      </c>
      <c r="D26" s="19">
        <f>C26+1</f>
        <v>44858</v>
      </c>
      <c r="E26" s="19">
        <f t="shared" si="7"/>
        <v>44859</v>
      </c>
      <c r="F26" s="19">
        <f t="shared" si="7"/>
        <v>44860</v>
      </c>
      <c r="G26" s="19">
        <f t="shared" si="7"/>
        <v>44861</v>
      </c>
      <c r="H26" s="19">
        <f t="shared" si="7"/>
        <v>44862</v>
      </c>
      <c r="I26" s="145">
        <f>H26+1</f>
        <v>44863</v>
      </c>
      <c r="J26" s="251"/>
      <c r="K26" s="252"/>
      <c r="L26" s="253"/>
      <c r="M26" s="134"/>
      <c r="N26" s="136"/>
      <c r="O26" s="152"/>
      <c r="P26" s="108"/>
      <c r="Q26" s="109"/>
      <c r="U26" s="309"/>
      <c r="V26" s="144">
        <f>AB20+1</f>
        <v>44857</v>
      </c>
      <c r="W26" s="19">
        <f>V26+1</f>
        <v>44858</v>
      </c>
      <c r="X26" s="19">
        <f t="shared" ref="X26" si="16">W26+1</f>
        <v>44859</v>
      </c>
      <c r="Y26" s="19">
        <f t="shared" ref="Y26" si="17">X26+1</f>
        <v>44860</v>
      </c>
      <c r="Z26" s="19">
        <f t="shared" ref="Z26" si="18">Y26+1</f>
        <v>44861</v>
      </c>
      <c r="AA26" s="19">
        <f t="shared" ref="AA26" si="19">Z26+1</f>
        <v>44862</v>
      </c>
      <c r="AB26" s="145">
        <f>AA26+1</f>
        <v>44863</v>
      </c>
      <c r="AC26" s="310"/>
    </row>
    <row r="27" spans="1:29" s="93" customFormat="1" ht="33" customHeight="1" x14ac:dyDescent="0.4">
      <c r="A27" s="191" t="s">
        <v>108</v>
      </c>
      <c r="B27" s="254"/>
      <c r="C27" s="90"/>
      <c r="D27" s="90"/>
      <c r="E27" s="90"/>
      <c r="F27" s="90"/>
      <c r="G27" s="90"/>
      <c r="H27" s="90"/>
      <c r="I27" s="90"/>
      <c r="J27" s="118"/>
      <c r="K27" s="119"/>
      <c r="L27" s="149"/>
      <c r="M27" s="137"/>
      <c r="N27" s="138"/>
      <c r="O27" s="126"/>
      <c r="P27" s="108"/>
      <c r="Q27" s="109"/>
      <c r="U27" s="309"/>
      <c r="V27" s="29">
        <f>C28+C29</f>
        <v>0</v>
      </c>
      <c r="W27" s="29">
        <f>D28+D29</f>
        <v>0</v>
      </c>
      <c r="X27" s="29">
        <f>E28+E29</f>
        <v>0</v>
      </c>
      <c r="Y27" s="29">
        <f>F28+F29</f>
        <v>0</v>
      </c>
      <c r="Z27" s="29">
        <f>G28+G29</f>
        <v>0</v>
      </c>
      <c r="AA27" s="29">
        <f>H28+H29</f>
        <v>0</v>
      </c>
      <c r="AB27" s="29">
        <f>I28+I29</f>
        <v>0</v>
      </c>
      <c r="AC27" s="310"/>
    </row>
    <row r="28" spans="1:29" ht="33" customHeight="1" x14ac:dyDescent="0.4">
      <c r="A28" s="31" t="s">
        <v>32</v>
      </c>
      <c r="B28" s="62" t="s">
        <v>49</v>
      </c>
      <c r="C28" s="29"/>
      <c r="D28" s="29"/>
      <c r="E28" s="29"/>
      <c r="F28" s="29"/>
      <c r="G28" s="29"/>
      <c r="H28" s="29"/>
      <c r="I28" s="29"/>
      <c r="J28" s="127"/>
      <c r="K28" s="7"/>
      <c r="L28" s="157"/>
      <c r="M28" s="141"/>
      <c r="N28" s="149"/>
      <c r="O28" s="155"/>
      <c r="P28" s="108"/>
      <c r="Q28" s="109"/>
      <c r="U28" s="309"/>
      <c r="V28" s="7"/>
      <c r="W28" s="7"/>
      <c r="X28" s="7"/>
      <c r="Y28" s="7"/>
      <c r="Z28" s="7"/>
      <c r="AA28" s="7"/>
      <c r="AB28" s="7"/>
      <c r="AC28" s="310"/>
    </row>
    <row r="29" spans="1:29" ht="33" customHeight="1" x14ac:dyDescent="0.4">
      <c r="A29" s="31" t="s">
        <v>32</v>
      </c>
      <c r="B29" s="62" t="s">
        <v>50</v>
      </c>
      <c r="C29" s="29"/>
      <c r="D29" s="29"/>
      <c r="E29" s="29"/>
      <c r="F29" s="29"/>
      <c r="G29" s="29"/>
      <c r="H29" s="29"/>
      <c r="I29" s="29"/>
      <c r="J29" s="150"/>
      <c r="K29" s="151"/>
      <c r="L29" s="143">
        <f>COUNTIFS(C27:I27,"=○",V27:AB27,"&gt;=50")</f>
        <v>0</v>
      </c>
      <c r="M29" s="133"/>
      <c r="N29" s="158" t="str">
        <f>IF(COUNTIF(V27:AB27,"&gt;=50")&gt;0,"実施","―")</f>
        <v>―</v>
      </c>
      <c r="O29" s="156"/>
      <c r="P29" s="108"/>
      <c r="Q29" s="109"/>
      <c r="U29" s="309"/>
      <c r="V29" s="7"/>
      <c r="W29" s="7"/>
      <c r="X29" s="7"/>
      <c r="Y29" s="7"/>
      <c r="Z29" s="7"/>
      <c r="AA29" s="7"/>
      <c r="AB29" s="7"/>
      <c r="AC29" s="310"/>
    </row>
    <row r="30" spans="1:29" ht="33" customHeight="1" x14ac:dyDescent="0.4">
      <c r="A30" s="20" t="s">
        <v>28</v>
      </c>
      <c r="B30" s="21"/>
      <c r="C30" s="59"/>
      <c r="D30" s="59"/>
      <c r="E30" s="59"/>
      <c r="F30" s="59"/>
      <c r="G30" s="59"/>
      <c r="H30" s="59"/>
      <c r="I30" s="59"/>
      <c r="J30" s="139"/>
      <c r="K30" s="135"/>
      <c r="L30" s="136"/>
      <c r="M30" s="135"/>
      <c r="N30" s="135"/>
      <c r="O30" s="125">
        <f>ROUNDDOWN(SUMIF(V27:AB27,"&gt;=50",C30:I30),0)</f>
        <v>0</v>
      </c>
      <c r="P30" s="108"/>
      <c r="Q30" s="109"/>
      <c r="U30" s="309"/>
      <c r="V30" s="7"/>
      <c r="W30" s="7"/>
      <c r="X30" s="7"/>
      <c r="Y30" s="7"/>
      <c r="Z30" s="7"/>
      <c r="AA30" s="7"/>
      <c r="AB30" s="7"/>
      <c r="AC30" s="310"/>
    </row>
    <row r="31" spans="1:29" ht="33" customHeight="1" x14ac:dyDescent="0.4">
      <c r="A31" s="20" t="s">
        <v>30</v>
      </c>
      <c r="B31" s="21"/>
      <c r="C31" s="59"/>
      <c r="D31" s="59"/>
      <c r="E31" s="59"/>
      <c r="F31" s="59"/>
      <c r="G31" s="59"/>
      <c r="H31" s="59"/>
      <c r="I31" s="59"/>
      <c r="J31" s="140"/>
      <c r="K31" s="137"/>
      <c r="L31" s="138"/>
      <c r="M31" s="137"/>
      <c r="N31" s="137"/>
      <c r="O31" s="125">
        <f>ROUNDDOWN(SUMIF(V27:AB27,"&gt;=50",C31:I31),0)</f>
        <v>0</v>
      </c>
      <c r="P31" s="108"/>
      <c r="Q31" s="109"/>
      <c r="U31" s="309"/>
      <c r="V31" s="7"/>
      <c r="W31" s="7"/>
      <c r="X31" s="7"/>
      <c r="Y31" s="7"/>
      <c r="Z31" s="7"/>
      <c r="AA31" s="7"/>
      <c r="AB31" s="7"/>
      <c r="AC31" s="310"/>
    </row>
    <row r="32" spans="1:29" ht="25.5" customHeight="1" x14ac:dyDescent="0.4">
      <c r="A32" s="21"/>
      <c r="B32" s="21"/>
      <c r="C32" s="144">
        <f>I26+1</f>
        <v>44864</v>
      </c>
      <c r="D32" s="19">
        <f>C32+1</f>
        <v>44865</v>
      </c>
      <c r="E32" s="19">
        <f t="shared" si="7"/>
        <v>44866</v>
      </c>
      <c r="F32" s="19">
        <f t="shared" si="7"/>
        <v>44867</v>
      </c>
      <c r="G32" s="144">
        <f t="shared" si="7"/>
        <v>44868</v>
      </c>
      <c r="H32" s="19">
        <f t="shared" si="7"/>
        <v>44869</v>
      </c>
      <c r="I32" s="145">
        <f>H32+1</f>
        <v>44870</v>
      </c>
      <c r="J32" s="251"/>
      <c r="K32" s="252"/>
      <c r="L32" s="253"/>
      <c r="M32" s="134"/>
      <c r="N32" s="136"/>
      <c r="O32" s="152"/>
      <c r="P32" s="108"/>
      <c r="Q32" s="109"/>
      <c r="U32" s="309"/>
      <c r="V32" s="144">
        <f>AB26+1</f>
        <v>44864</v>
      </c>
      <c r="W32" s="19">
        <f>V32+1</f>
        <v>44865</v>
      </c>
      <c r="X32" s="19">
        <f t="shared" ref="X32" si="20">W32+1</f>
        <v>44866</v>
      </c>
      <c r="Y32" s="19">
        <f t="shared" ref="Y32" si="21">X32+1</f>
        <v>44867</v>
      </c>
      <c r="Z32" s="144">
        <f t="shared" ref="Z32" si="22">Y32+1</f>
        <v>44868</v>
      </c>
      <c r="AA32" s="19">
        <f t="shared" ref="AA32" si="23">Z32+1</f>
        <v>44869</v>
      </c>
      <c r="AB32" s="145">
        <f>AA32+1</f>
        <v>44870</v>
      </c>
      <c r="AC32" s="310"/>
    </row>
    <row r="33" spans="1:29" s="93" customFormat="1" ht="33" customHeight="1" x14ac:dyDescent="0.4">
      <c r="A33" s="191" t="s">
        <v>108</v>
      </c>
      <c r="B33" s="254"/>
      <c r="C33" s="90"/>
      <c r="D33" s="90"/>
      <c r="E33" s="90"/>
      <c r="F33" s="90"/>
      <c r="G33" s="90"/>
      <c r="H33" s="90"/>
      <c r="I33" s="90"/>
      <c r="J33" s="118"/>
      <c r="K33" s="119"/>
      <c r="L33" s="149"/>
      <c r="M33" s="137"/>
      <c r="N33" s="138"/>
      <c r="O33" s="126"/>
      <c r="P33" s="108"/>
      <c r="Q33" s="109"/>
      <c r="U33" s="309"/>
      <c r="V33" s="29">
        <f>C34+C35</f>
        <v>0</v>
      </c>
      <c r="W33" s="29">
        <f>D34+D35</f>
        <v>0</v>
      </c>
      <c r="X33" s="29">
        <f>E34+E35</f>
        <v>0</v>
      </c>
      <c r="Y33" s="29">
        <f>F34+F35</f>
        <v>0</v>
      </c>
      <c r="Z33" s="29">
        <f>G34+G35</f>
        <v>0</v>
      </c>
      <c r="AA33" s="29">
        <f>H34+H35</f>
        <v>0</v>
      </c>
      <c r="AB33" s="29">
        <f>I34+I35</f>
        <v>0</v>
      </c>
      <c r="AC33" s="310"/>
    </row>
    <row r="34" spans="1:29" ht="33" customHeight="1" x14ac:dyDescent="0.4">
      <c r="A34" s="31" t="s">
        <v>32</v>
      </c>
      <c r="B34" s="62" t="s">
        <v>49</v>
      </c>
      <c r="C34" s="29"/>
      <c r="D34" s="29"/>
      <c r="E34" s="29"/>
      <c r="F34" s="29"/>
      <c r="G34" s="29"/>
      <c r="H34" s="29"/>
      <c r="I34" s="29"/>
      <c r="J34" s="127"/>
      <c r="K34" s="7"/>
      <c r="L34" s="157"/>
      <c r="M34" s="141"/>
      <c r="N34" s="149"/>
      <c r="O34" s="155"/>
      <c r="P34" s="108"/>
      <c r="Q34" s="109"/>
      <c r="U34" s="309"/>
      <c r="V34" s="7"/>
      <c r="W34" s="7"/>
      <c r="X34" s="7"/>
      <c r="Y34" s="7"/>
      <c r="Z34" s="7"/>
      <c r="AA34" s="7"/>
      <c r="AB34" s="7"/>
      <c r="AC34" s="310"/>
    </row>
    <row r="35" spans="1:29" ht="33" customHeight="1" x14ac:dyDescent="0.4">
      <c r="A35" s="31" t="s">
        <v>32</v>
      </c>
      <c r="B35" s="62" t="s">
        <v>50</v>
      </c>
      <c r="C35" s="29"/>
      <c r="D35" s="29"/>
      <c r="E35" s="29"/>
      <c r="F35" s="29"/>
      <c r="G35" s="29"/>
      <c r="H35" s="29"/>
      <c r="I35" s="29"/>
      <c r="J35" s="150"/>
      <c r="K35" s="151"/>
      <c r="L35" s="143">
        <f>COUNTIFS(C33:I33,"=○",V33:AB33,"&gt;=50")</f>
        <v>0</v>
      </c>
      <c r="M35" s="133"/>
      <c r="N35" s="158" t="str">
        <f>IF(COUNTIF(V33:AB33,"&gt;=50")&gt;0,"実施","―")</f>
        <v>―</v>
      </c>
      <c r="O35" s="156"/>
      <c r="P35" s="108"/>
      <c r="Q35" s="109"/>
      <c r="U35" s="309"/>
      <c r="V35" s="7"/>
      <c r="W35" s="7"/>
      <c r="X35" s="7"/>
      <c r="Y35" s="7"/>
      <c r="Z35" s="7"/>
      <c r="AA35" s="7"/>
      <c r="AB35" s="7"/>
      <c r="AC35" s="310"/>
    </row>
    <row r="36" spans="1:29" ht="33" customHeight="1" x14ac:dyDescent="0.4">
      <c r="A36" s="20" t="s">
        <v>28</v>
      </c>
      <c r="B36" s="21"/>
      <c r="C36" s="59"/>
      <c r="D36" s="59"/>
      <c r="E36" s="59"/>
      <c r="F36" s="59"/>
      <c r="G36" s="59"/>
      <c r="H36" s="59"/>
      <c r="I36" s="59"/>
      <c r="J36" s="139"/>
      <c r="K36" s="135"/>
      <c r="L36" s="136"/>
      <c r="M36" s="135"/>
      <c r="N36" s="135"/>
      <c r="O36" s="125">
        <f>ROUNDDOWN(SUMIF(V33:AB33,"&gt;=50",C36:I36),0)</f>
        <v>0</v>
      </c>
      <c r="P36" s="108"/>
      <c r="Q36" s="109"/>
      <c r="U36" s="309"/>
      <c r="V36" s="7"/>
      <c r="W36" s="7"/>
      <c r="X36" s="7"/>
      <c r="Y36" s="7"/>
      <c r="Z36" s="7"/>
      <c r="AA36" s="7"/>
      <c r="AB36" s="7"/>
      <c r="AC36" s="310"/>
    </row>
    <row r="37" spans="1:29" ht="33" customHeight="1" x14ac:dyDescent="0.4">
      <c r="A37" s="20" t="s">
        <v>30</v>
      </c>
      <c r="B37" s="21"/>
      <c r="C37" s="59"/>
      <c r="D37" s="59"/>
      <c r="E37" s="59"/>
      <c r="F37" s="59"/>
      <c r="G37" s="59"/>
      <c r="H37" s="59"/>
      <c r="I37" s="59"/>
      <c r="J37" s="140"/>
      <c r="K37" s="137"/>
      <c r="L37" s="138"/>
      <c r="M37" s="137"/>
      <c r="N37" s="137"/>
      <c r="O37" s="125">
        <f>ROUNDDOWN(SUMIF(V33:AB33,"&gt;=50",C37:I37),0)</f>
        <v>0</v>
      </c>
      <c r="P37" s="108"/>
      <c r="Q37" s="109"/>
      <c r="U37" s="309"/>
      <c r="V37" s="7"/>
      <c r="W37" s="7"/>
      <c r="X37" s="7"/>
      <c r="Y37" s="7"/>
      <c r="Z37" s="7"/>
      <c r="AA37" s="7"/>
      <c r="AB37" s="7"/>
      <c r="AC37" s="310"/>
    </row>
    <row r="38" spans="1:29" ht="25.5" customHeight="1" x14ac:dyDescent="0.4">
      <c r="A38" s="21"/>
      <c r="B38" s="21"/>
      <c r="C38" s="144">
        <f>I32+1</f>
        <v>44871</v>
      </c>
      <c r="D38" s="19">
        <f>C38+1</f>
        <v>44872</v>
      </c>
      <c r="E38" s="19">
        <f t="shared" si="7"/>
        <v>44873</v>
      </c>
      <c r="F38" s="19">
        <f t="shared" si="7"/>
        <v>44874</v>
      </c>
      <c r="G38" s="19">
        <f t="shared" si="7"/>
        <v>44875</v>
      </c>
      <c r="H38" s="19">
        <f t="shared" si="7"/>
        <v>44876</v>
      </c>
      <c r="I38" s="145">
        <f>H38+1</f>
        <v>44877</v>
      </c>
      <c r="J38" s="251"/>
      <c r="K38" s="252"/>
      <c r="L38" s="253"/>
      <c r="M38" s="134"/>
      <c r="N38" s="136"/>
      <c r="O38" s="152"/>
      <c r="P38" s="108"/>
      <c r="Q38" s="109"/>
      <c r="U38" s="309"/>
      <c r="V38" s="144">
        <f>AB32+1</f>
        <v>44871</v>
      </c>
      <c r="W38" s="19">
        <f>V38+1</f>
        <v>44872</v>
      </c>
      <c r="X38" s="19">
        <f t="shared" ref="X38" si="24">W38+1</f>
        <v>44873</v>
      </c>
      <c r="Y38" s="19">
        <f t="shared" ref="Y38" si="25">X38+1</f>
        <v>44874</v>
      </c>
      <c r="Z38" s="19">
        <f t="shared" ref="Z38" si="26">Y38+1</f>
        <v>44875</v>
      </c>
      <c r="AA38" s="19">
        <f t="shared" ref="AA38" si="27">Z38+1</f>
        <v>44876</v>
      </c>
      <c r="AB38" s="145">
        <f>AA38+1</f>
        <v>44877</v>
      </c>
      <c r="AC38" s="310"/>
    </row>
    <row r="39" spans="1:29" s="93" customFormat="1" ht="33" customHeight="1" x14ac:dyDescent="0.4">
      <c r="A39" s="191" t="s">
        <v>108</v>
      </c>
      <c r="B39" s="254"/>
      <c r="C39" s="90"/>
      <c r="D39" s="90"/>
      <c r="E39" s="90"/>
      <c r="F39" s="90"/>
      <c r="G39" s="90"/>
      <c r="H39" s="90"/>
      <c r="I39" s="90"/>
      <c r="J39" s="118"/>
      <c r="K39" s="119"/>
      <c r="L39" s="149"/>
      <c r="M39" s="137"/>
      <c r="N39" s="138"/>
      <c r="O39" s="126"/>
      <c r="P39" s="108"/>
      <c r="Q39" s="109"/>
      <c r="U39" s="309"/>
      <c r="V39" s="29">
        <f>C40+C41</f>
        <v>0</v>
      </c>
      <c r="W39" s="29">
        <f>D40+D41</f>
        <v>0</v>
      </c>
      <c r="X39" s="29">
        <f>E40+E41</f>
        <v>0</v>
      </c>
      <c r="Y39" s="29">
        <f>F40+F41</f>
        <v>0</v>
      </c>
      <c r="Z39" s="29">
        <f>G40+G41</f>
        <v>0</v>
      </c>
      <c r="AA39" s="29">
        <f>H40+H41</f>
        <v>0</v>
      </c>
      <c r="AB39" s="29">
        <f>I40+I41</f>
        <v>0</v>
      </c>
      <c r="AC39" s="310"/>
    </row>
    <row r="40" spans="1:29" ht="33" customHeight="1" x14ac:dyDescent="0.4">
      <c r="A40" s="31" t="s">
        <v>32</v>
      </c>
      <c r="B40" s="62" t="s">
        <v>49</v>
      </c>
      <c r="C40" s="29"/>
      <c r="D40" s="29"/>
      <c r="E40" s="29"/>
      <c r="F40" s="29"/>
      <c r="G40" s="29"/>
      <c r="H40" s="29"/>
      <c r="I40" s="29"/>
      <c r="J40" s="127"/>
      <c r="K40" s="7"/>
      <c r="L40" s="157"/>
      <c r="M40" s="141"/>
      <c r="N40" s="149"/>
      <c r="O40" s="155"/>
      <c r="P40" s="108"/>
      <c r="Q40" s="109"/>
      <c r="U40" s="309"/>
      <c r="V40" s="7"/>
      <c r="W40" s="7"/>
      <c r="X40" s="7"/>
      <c r="Y40" s="7"/>
      <c r="Z40" s="7"/>
      <c r="AA40" s="7"/>
      <c r="AB40" s="7"/>
      <c r="AC40" s="310"/>
    </row>
    <row r="41" spans="1:29" ht="33" customHeight="1" x14ac:dyDescent="0.4">
      <c r="A41" s="31" t="s">
        <v>32</v>
      </c>
      <c r="B41" s="62" t="s">
        <v>50</v>
      </c>
      <c r="C41" s="29"/>
      <c r="D41" s="29"/>
      <c r="E41" s="29"/>
      <c r="F41" s="29"/>
      <c r="G41" s="29"/>
      <c r="H41" s="29"/>
      <c r="I41" s="29"/>
      <c r="J41" s="150"/>
      <c r="K41" s="151"/>
      <c r="L41" s="143">
        <f>COUNTIFS(C39:I39,"=○",V39:AB39,"&gt;=50")</f>
        <v>0</v>
      </c>
      <c r="M41" s="133"/>
      <c r="N41" s="158" t="str">
        <f>IF(COUNTIF(V39:AB39,"&gt;=50")&gt;0,"実施","―")</f>
        <v>―</v>
      </c>
      <c r="O41" s="156"/>
      <c r="P41" s="108"/>
      <c r="Q41" s="109"/>
      <c r="U41" s="309"/>
      <c r="V41" s="7"/>
      <c r="W41" s="7"/>
      <c r="X41" s="7"/>
      <c r="Y41" s="7"/>
      <c r="Z41" s="7"/>
      <c r="AA41" s="7"/>
      <c r="AB41" s="7"/>
      <c r="AC41" s="310"/>
    </row>
    <row r="42" spans="1:29" ht="33" customHeight="1" x14ac:dyDescent="0.4">
      <c r="A42" s="20" t="s">
        <v>28</v>
      </c>
      <c r="B42" s="21"/>
      <c r="C42" s="59"/>
      <c r="D42" s="59"/>
      <c r="E42" s="59"/>
      <c r="F42" s="59"/>
      <c r="G42" s="59"/>
      <c r="H42" s="59"/>
      <c r="I42" s="59"/>
      <c r="J42" s="139"/>
      <c r="K42" s="135"/>
      <c r="L42" s="136"/>
      <c r="M42" s="135"/>
      <c r="N42" s="135"/>
      <c r="O42" s="125">
        <f>ROUNDDOWN(SUMIF(V39:AB39,"&gt;=50",C42:I42),0)</f>
        <v>0</v>
      </c>
      <c r="P42" s="108"/>
      <c r="Q42" s="109"/>
      <c r="U42" s="309"/>
      <c r="V42" s="7"/>
      <c r="W42" s="7"/>
      <c r="X42" s="7"/>
      <c r="Y42" s="7"/>
      <c r="Z42" s="7"/>
      <c r="AA42" s="7"/>
      <c r="AB42" s="7"/>
      <c r="AC42" s="310"/>
    </row>
    <row r="43" spans="1:29" ht="33" customHeight="1" x14ac:dyDescent="0.4">
      <c r="A43" s="20" t="s">
        <v>30</v>
      </c>
      <c r="B43" s="21"/>
      <c r="C43" s="59"/>
      <c r="D43" s="59"/>
      <c r="E43" s="59"/>
      <c r="F43" s="59"/>
      <c r="G43" s="59"/>
      <c r="H43" s="59"/>
      <c r="I43" s="59"/>
      <c r="J43" s="140"/>
      <c r="K43" s="137"/>
      <c r="L43" s="138"/>
      <c r="M43" s="137"/>
      <c r="N43" s="137"/>
      <c r="O43" s="125">
        <f>ROUNDDOWN(SUMIF(V39:AB39,"&gt;=50",C43:I43),0)</f>
        <v>0</v>
      </c>
      <c r="P43" s="108"/>
      <c r="Q43" s="109"/>
      <c r="U43" s="309"/>
      <c r="V43" s="7"/>
      <c r="W43" s="7"/>
      <c r="X43" s="7"/>
      <c r="Y43" s="7"/>
      <c r="Z43" s="7"/>
      <c r="AA43" s="7"/>
      <c r="AB43" s="7"/>
      <c r="AC43" s="310"/>
    </row>
    <row r="44" spans="1:29" ht="25.5" customHeight="1" x14ac:dyDescent="0.4">
      <c r="A44" s="21"/>
      <c r="B44" s="21"/>
      <c r="C44" s="144">
        <f>I38+1</f>
        <v>44878</v>
      </c>
      <c r="D44" s="19">
        <f>C44+1</f>
        <v>44879</v>
      </c>
      <c r="E44" s="19">
        <f t="shared" si="7"/>
        <v>44880</v>
      </c>
      <c r="F44" s="19">
        <f t="shared" si="7"/>
        <v>44881</v>
      </c>
      <c r="G44" s="19">
        <f t="shared" si="7"/>
        <v>44882</v>
      </c>
      <c r="H44" s="19">
        <f t="shared" si="7"/>
        <v>44883</v>
      </c>
      <c r="I44" s="145">
        <f>H44+1</f>
        <v>44884</v>
      </c>
      <c r="J44" s="251"/>
      <c r="K44" s="252"/>
      <c r="L44" s="253"/>
      <c r="M44" s="134"/>
      <c r="N44" s="136"/>
      <c r="O44" s="152"/>
      <c r="P44" s="110"/>
      <c r="Q44" s="111"/>
      <c r="U44" s="309"/>
      <c r="V44" s="144">
        <f>AB38+1</f>
        <v>44878</v>
      </c>
      <c r="W44" s="19">
        <f>V44+1</f>
        <v>44879</v>
      </c>
      <c r="X44" s="19">
        <f t="shared" ref="X44" si="28">W44+1</f>
        <v>44880</v>
      </c>
      <c r="Y44" s="19">
        <f t="shared" ref="Y44" si="29">X44+1</f>
        <v>44881</v>
      </c>
      <c r="Z44" s="19">
        <f t="shared" ref="Z44" si="30">Y44+1</f>
        <v>44882</v>
      </c>
      <c r="AA44" s="19">
        <f t="shared" ref="AA44" si="31">Z44+1</f>
        <v>44883</v>
      </c>
      <c r="AB44" s="145">
        <f>AA44+1</f>
        <v>44884</v>
      </c>
      <c r="AC44" s="310"/>
    </row>
    <row r="45" spans="1:29" s="93" customFormat="1" ht="33" customHeight="1" x14ac:dyDescent="0.4">
      <c r="A45" s="191" t="s">
        <v>108</v>
      </c>
      <c r="B45" s="254"/>
      <c r="C45" s="90"/>
      <c r="D45" s="90"/>
      <c r="E45" s="90"/>
      <c r="F45" s="90"/>
      <c r="G45" s="90"/>
      <c r="H45" s="90"/>
      <c r="I45" s="90"/>
      <c r="J45" s="118"/>
      <c r="K45" s="119"/>
      <c r="L45" s="149"/>
      <c r="M45" s="137"/>
      <c r="N45" s="138"/>
      <c r="O45" s="126"/>
      <c r="P45" s="108"/>
      <c r="Q45" s="109"/>
      <c r="U45" s="309"/>
      <c r="V45" s="29">
        <f>C46+C47</f>
        <v>0</v>
      </c>
      <c r="W45" s="29">
        <f>D46+D47</f>
        <v>0</v>
      </c>
      <c r="X45" s="29">
        <f>E46+E47</f>
        <v>0</v>
      </c>
      <c r="Y45" s="29">
        <f>F46+F47</f>
        <v>0</v>
      </c>
      <c r="Z45" s="29">
        <f>G46+G47</f>
        <v>0</v>
      </c>
      <c r="AA45" s="29">
        <f>H46+H47</f>
        <v>0</v>
      </c>
      <c r="AB45" s="29">
        <f>I46+I47</f>
        <v>0</v>
      </c>
      <c r="AC45" s="310"/>
    </row>
    <row r="46" spans="1:29" ht="33" customHeight="1" x14ac:dyDescent="0.4">
      <c r="A46" s="31" t="s">
        <v>32</v>
      </c>
      <c r="B46" s="62" t="s">
        <v>49</v>
      </c>
      <c r="C46" s="29"/>
      <c r="D46" s="29"/>
      <c r="E46" s="29"/>
      <c r="F46" s="29"/>
      <c r="G46" s="29"/>
      <c r="H46" s="29"/>
      <c r="I46" s="29"/>
      <c r="J46" s="127"/>
      <c r="K46" s="7"/>
      <c r="L46" s="157"/>
      <c r="M46" s="141"/>
      <c r="N46" s="149"/>
      <c r="O46" s="155"/>
      <c r="P46" s="108"/>
      <c r="Q46" s="109"/>
      <c r="U46" s="309"/>
      <c r="V46" s="7"/>
      <c r="W46" s="7"/>
      <c r="X46" s="7"/>
      <c r="Y46" s="7"/>
      <c r="Z46" s="7"/>
      <c r="AA46" s="7"/>
      <c r="AB46" s="7"/>
      <c r="AC46" s="310"/>
    </row>
    <row r="47" spans="1:29" ht="33" customHeight="1" x14ac:dyDescent="0.4">
      <c r="A47" s="31" t="s">
        <v>32</v>
      </c>
      <c r="B47" s="62" t="s">
        <v>50</v>
      </c>
      <c r="C47" s="29"/>
      <c r="D47" s="29"/>
      <c r="E47" s="29"/>
      <c r="F47" s="29"/>
      <c r="G47" s="29"/>
      <c r="H47" s="29"/>
      <c r="I47" s="29"/>
      <c r="J47" s="150"/>
      <c r="K47" s="151"/>
      <c r="L47" s="143">
        <f>COUNTIFS(C45:I45,"=○",V45:AB45,"&gt;=50")</f>
        <v>0</v>
      </c>
      <c r="M47" s="133"/>
      <c r="N47" s="158" t="str">
        <f>IF(COUNTIF(V45:AB45,"&gt;=50")&gt;0,"実施","―")</f>
        <v>―</v>
      </c>
      <c r="O47" s="156"/>
      <c r="P47" s="108"/>
      <c r="Q47" s="109"/>
      <c r="U47" s="309"/>
      <c r="V47" s="7"/>
      <c r="W47" s="7"/>
      <c r="X47" s="7"/>
      <c r="Y47" s="7"/>
      <c r="Z47" s="7"/>
      <c r="AA47" s="7"/>
      <c r="AB47" s="7"/>
      <c r="AC47" s="310"/>
    </row>
    <row r="48" spans="1:29" ht="33" customHeight="1" x14ac:dyDescent="0.4">
      <c r="A48" s="20" t="s">
        <v>28</v>
      </c>
      <c r="B48" s="21"/>
      <c r="C48" s="59"/>
      <c r="D48" s="59"/>
      <c r="E48" s="59"/>
      <c r="F48" s="59"/>
      <c r="G48" s="59"/>
      <c r="H48" s="59"/>
      <c r="I48" s="59"/>
      <c r="J48" s="139"/>
      <c r="K48" s="135"/>
      <c r="L48" s="136"/>
      <c r="M48" s="135"/>
      <c r="N48" s="135"/>
      <c r="O48" s="125">
        <f>ROUNDDOWN(SUMIF(V45:AB45,"&gt;=50",C48:I48),0)</f>
        <v>0</v>
      </c>
      <c r="P48" s="108"/>
      <c r="Q48" s="109"/>
      <c r="U48" s="309"/>
      <c r="V48" s="7"/>
      <c r="W48" s="7"/>
      <c r="X48" s="7"/>
      <c r="Y48" s="7"/>
      <c r="Z48" s="7"/>
      <c r="AA48" s="7"/>
      <c r="AB48" s="7"/>
      <c r="AC48" s="310"/>
    </row>
    <row r="49" spans="1:29" ht="33" customHeight="1" x14ac:dyDescent="0.4">
      <c r="A49" s="20" t="s">
        <v>30</v>
      </c>
      <c r="B49" s="21"/>
      <c r="C49" s="59"/>
      <c r="D49" s="59"/>
      <c r="E49" s="59"/>
      <c r="F49" s="59"/>
      <c r="G49" s="59"/>
      <c r="H49" s="59"/>
      <c r="I49" s="59"/>
      <c r="J49" s="140"/>
      <c r="K49" s="137"/>
      <c r="L49" s="138"/>
      <c r="M49" s="137"/>
      <c r="N49" s="137"/>
      <c r="O49" s="125">
        <f>ROUNDDOWN(SUMIF(V45:AB45,"&gt;=50",C49:I49),0)</f>
        <v>0</v>
      </c>
      <c r="P49" s="108"/>
      <c r="Q49" s="109"/>
      <c r="U49" s="309"/>
      <c r="V49" s="7"/>
      <c r="W49" s="7"/>
      <c r="X49" s="7"/>
      <c r="Y49" s="7"/>
      <c r="Z49" s="7"/>
      <c r="AA49" s="7"/>
      <c r="AB49" s="7"/>
      <c r="AC49" s="310"/>
    </row>
    <row r="50" spans="1:29" ht="25.5" customHeight="1" x14ac:dyDescent="0.4">
      <c r="A50" s="21"/>
      <c r="B50" s="21"/>
      <c r="C50" s="144">
        <f>I44+1</f>
        <v>44885</v>
      </c>
      <c r="D50" s="19">
        <f>C50+1</f>
        <v>44886</v>
      </c>
      <c r="E50" s="19">
        <f t="shared" ref="E50" si="32">D50+1</f>
        <v>44887</v>
      </c>
      <c r="F50" s="144">
        <f t="shared" ref="F50" si="33">E50+1</f>
        <v>44888</v>
      </c>
      <c r="G50" s="19">
        <f t="shared" ref="G50" si="34">F50+1</f>
        <v>44889</v>
      </c>
      <c r="H50" s="19">
        <f t="shared" ref="H50" si="35">G50+1</f>
        <v>44890</v>
      </c>
      <c r="I50" s="145">
        <f>H50+1</f>
        <v>44891</v>
      </c>
      <c r="J50" s="251"/>
      <c r="K50" s="252"/>
      <c r="L50" s="253"/>
      <c r="M50" s="134"/>
      <c r="N50" s="136"/>
      <c r="O50" s="152"/>
      <c r="P50" s="108"/>
      <c r="Q50" s="109"/>
      <c r="U50" s="309"/>
      <c r="V50" s="144">
        <f>AB44+1</f>
        <v>44885</v>
      </c>
      <c r="W50" s="19">
        <f>V50+1</f>
        <v>44886</v>
      </c>
      <c r="X50" s="19">
        <f t="shared" ref="X50" si="36">W50+1</f>
        <v>44887</v>
      </c>
      <c r="Y50" s="144">
        <f t="shared" ref="Y50" si="37">X50+1</f>
        <v>44888</v>
      </c>
      <c r="Z50" s="19">
        <f t="shared" ref="Z50" si="38">Y50+1</f>
        <v>44889</v>
      </c>
      <c r="AA50" s="19">
        <f t="shared" ref="AA50" si="39">Z50+1</f>
        <v>44890</v>
      </c>
      <c r="AB50" s="145">
        <f>AA50+1</f>
        <v>44891</v>
      </c>
      <c r="AC50" s="310"/>
    </row>
    <row r="51" spans="1:29" s="93" customFormat="1" ht="33" customHeight="1" x14ac:dyDescent="0.4">
      <c r="A51" s="191" t="s">
        <v>108</v>
      </c>
      <c r="B51" s="254"/>
      <c r="C51" s="90"/>
      <c r="D51" s="90"/>
      <c r="E51" s="90"/>
      <c r="F51" s="90"/>
      <c r="G51" s="90"/>
      <c r="H51" s="90"/>
      <c r="I51" s="90"/>
      <c r="J51" s="118"/>
      <c r="K51" s="119"/>
      <c r="L51" s="149"/>
      <c r="M51" s="137"/>
      <c r="N51" s="138"/>
      <c r="O51" s="126"/>
      <c r="P51" s="108"/>
      <c r="Q51" s="109"/>
      <c r="U51" s="309"/>
      <c r="V51" s="29">
        <f>C52+C53</f>
        <v>0</v>
      </c>
      <c r="W51" s="29">
        <f>D52+D53</f>
        <v>0</v>
      </c>
      <c r="X51" s="29">
        <f>E52+E53</f>
        <v>0</v>
      </c>
      <c r="Y51" s="29">
        <f>F52+F53</f>
        <v>0</v>
      </c>
      <c r="Z51" s="29">
        <f>G52+G53</f>
        <v>0</v>
      </c>
      <c r="AA51" s="29">
        <f>H52+H53</f>
        <v>0</v>
      </c>
      <c r="AB51" s="29">
        <f>I52+I53</f>
        <v>0</v>
      </c>
      <c r="AC51" s="310"/>
    </row>
    <row r="52" spans="1:29" ht="33" customHeight="1" x14ac:dyDescent="0.4">
      <c r="A52" s="31" t="s">
        <v>32</v>
      </c>
      <c r="B52" s="62" t="s">
        <v>49</v>
      </c>
      <c r="C52" s="29"/>
      <c r="D52" s="29"/>
      <c r="E52" s="29"/>
      <c r="F52" s="29"/>
      <c r="G52" s="29"/>
      <c r="H52" s="29"/>
      <c r="I52" s="29"/>
      <c r="J52" s="127"/>
      <c r="K52" s="7"/>
      <c r="L52" s="157"/>
      <c r="M52" s="141"/>
      <c r="N52" s="149"/>
      <c r="O52" s="155"/>
      <c r="P52" s="108"/>
      <c r="Q52" s="109"/>
      <c r="U52" s="309"/>
      <c r="V52" s="7"/>
      <c r="W52" s="7"/>
      <c r="X52" s="7"/>
      <c r="Y52" s="7"/>
      <c r="Z52" s="7"/>
      <c r="AA52" s="7"/>
      <c r="AB52" s="7"/>
      <c r="AC52" s="310"/>
    </row>
    <row r="53" spans="1:29" ht="33" customHeight="1" x14ac:dyDescent="0.4">
      <c r="A53" s="31" t="s">
        <v>32</v>
      </c>
      <c r="B53" s="62" t="s">
        <v>50</v>
      </c>
      <c r="C53" s="29"/>
      <c r="D53" s="29"/>
      <c r="E53" s="29"/>
      <c r="F53" s="29"/>
      <c r="G53" s="29"/>
      <c r="H53" s="29"/>
      <c r="I53" s="29"/>
      <c r="J53" s="150"/>
      <c r="K53" s="151"/>
      <c r="L53" s="143">
        <f>COUNTIFS(C51:I51,"=○",V51:AB51,"&gt;=50")</f>
        <v>0</v>
      </c>
      <c r="M53" s="133"/>
      <c r="N53" s="158" t="str">
        <f>IF(COUNTIF(V51:AB51,"&gt;=50")&gt;0,"実施","―")</f>
        <v>―</v>
      </c>
      <c r="O53" s="156"/>
      <c r="P53" s="108"/>
      <c r="Q53" s="109"/>
      <c r="U53" s="309"/>
      <c r="V53" s="7"/>
      <c r="W53" s="7"/>
      <c r="X53" s="7"/>
      <c r="Y53" s="7"/>
      <c r="Z53" s="7"/>
      <c r="AA53" s="7"/>
      <c r="AB53" s="7"/>
      <c r="AC53" s="310"/>
    </row>
    <row r="54" spans="1:29" ht="33" customHeight="1" x14ac:dyDescent="0.4">
      <c r="A54" s="20" t="s">
        <v>28</v>
      </c>
      <c r="B54" s="21"/>
      <c r="C54" s="59"/>
      <c r="D54" s="59"/>
      <c r="E54" s="59"/>
      <c r="F54" s="59"/>
      <c r="G54" s="59"/>
      <c r="H54" s="59"/>
      <c r="I54" s="59"/>
      <c r="J54" s="139"/>
      <c r="K54" s="135"/>
      <c r="L54" s="136"/>
      <c r="M54" s="135"/>
      <c r="N54" s="135"/>
      <c r="O54" s="125">
        <f>ROUNDDOWN(SUMIF(V51:AB51,"&gt;=50",C54:I54),0)</f>
        <v>0</v>
      </c>
      <c r="P54" s="108"/>
      <c r="Q54" s="109"/>
      <c r="U54" s="309"/>
      <c r="V54" s="7"/>
      <c r="W54" s="7"/>
      <c r="X54" s="7"/>
      <c r="Y54" s="7"/>
      <c r="Z54" s="7"/>
      <c r="AA54" s="7"/>
      <c r="AB54" s="7"/>
      <c r="AC54" s="310"/>
    </row>
    <row r="55" spans="1:29" ht="33" customHeight="1" x14ac:dyDescent="0.4">
      <c r="A55" s="20" t="s">
        <v>30</v>
      </c>
      <c r="B55" s="21"/>
      <c r="C55" s="59"/>
      <c r="D55" s="59"/>
      <c r="E55" s="59"/>
      <c r="F55" s="59"/>
      <c r="G55" s="59"/>
      <c r="H55" s="59"/>
      <c r="I55" s="59"/>
      <c r="J55" s="140"/>
      <c r="K55" s="137"/>
      <c r="L55" s="138"/>
      <c r="M55" s="137"/>
      <c r="N55" s="137"/>
      <c r="O55" s="125">
        <f>ROUNDDOWN(SUMIF(V51:AB51,"&gt;=50",C55:I55),0)</f>
        <v>0</v>
      </c>
      <c r="P55" s="108"/>
      <c r="Q55" s="109"/>
      <c r="U55" s="309"/>
      <c r="V55" s="7"/>
      <c r="W55" s="7"/>
      <c r="X55" s="7"/>
      <c r="Y55" s="7"/>
      <c r="Z55" s="7"/>
      <c r="AA55" s="7"/>
      <c r="AB55" s="7"/>
      <c r="AC55" s="310"/>
    </row>
    <row r="56" spans="1:29" s="93" customFormat="1" ht="25.5" customHeight="1" x14ac:dyDescent="0.4">
      <c r="A56" s="21"/>
      <c r="B56" s="21"/>
      <c r="C56" s="144">
        <f>I50+1</f>
        <v>44892</v>
      </c>
      <c r="D56" s="19">
        <f>C56+1</f>
        <v>44893</v>
      </c>
      <c r="E56" s="19">
        <f t="shared" ref="E56" si="40">D56+1</f>
        <v>44894</v>
      </c>
      <c r="F56" s="19">
        <f t="shared" ref="F56" si="41">E56+1</f>
        <v>44895</v>
      </c>
      <c r="G56" s="19">
        <f t="shared" ref="G56" si="42">F56+1</f>
        <v>44896</v>
      </c>
      <c r="H56" s="19">
        <f t="shared" ref="H56" si="43">G56+1</f>
        <v>44897</v>
      </c>
      <c r="I56" s="145">
        <f>H56+1</f>
        <v>44898</v>
      </c>
      <c r="J56" s="251"/>
      <c r="K56" s="252"/>
      <c r="L56" s="253"/>
      <c r="M56" s="134"/>
      <c r="N56" s="136"/>
      <c r="O56" s="152"/>
      <c r="P56" s="108"/>
      <c r="Q56" s="109"/>
      <c r="U56" s="309"/>
      <c r="V56" s="144">
        <f>AB50+1</f>
        <v>44892</v>
      </c>
      <c r="W56" s="19">
        <f>V56+1</f>
        <v>44893</v>
      </c>
      <c r="X56" s="19">
        <f t="shared" ref="X56" si="44">W56+1</f>
        <v>44894</v>
      </c>
      <c r="Y56" s="19">
        <f t="shared" ref="Y56" si="45">X56+1</f>
        <v>44895</v>
      </c>
      <c r="Z56" s="19">
        <f t="shared" ref="Z56" si="46">Y56+1</f>
        <v>44896</v>
      </c>
      <c r="AA56" s="19">
        <f t="shared" ref="AA56" si="47">Z56+1</f>
        <v>44897</v>
      </c>
      <c r="AB56" s="145">
        <f>AA56+1</f>
        <v>44898</v>
      </c>
      <c r="AC56" s="310"/>
    </row>
    <row r="57" spans="1:29" s="93" customFormat="1" ht="33" customHeight="1" x14ac:dyDescent="0.4">
      <c r="A57" s="191" t="s">
        <v>108</v>
      </c>
      <c r="B57" s="254"/>
      <c r="C57" s="90"/>
      <c r="D57" s="90"/>
      <c r="E57" s="90"/>
      <c r="F57" s="90"/>
      <c r="G57" s="142"/>
      <c r="H57" s="142"/>
      <c r="I57" s="142"/>
      <c r="J57" s="118"/>
      <c r="K57" s="119"/>
      <c r="L57" s="149"/>
      <c r="M57" s="137"/>
      <c r="N57" s="138"/>
      <c r="O57" s="126"/>
      <c r="P57" s="108"/>
      <c r="Q57" s="109"/>
      <c r="U57" s="309"/>
      <c r="V57" s="29">
        <f>C58+C59</f>
        <v>0</v>
      </c>
      <c r="W57" s="29">
        <f>D58+D59</f>
        <v>0</v>
      </c>
      <c r="X57" s="29">
        <f>E58+E59</f>
        <v>0</v>
      </c>
      <c r="Y57" s="29">
        <f>F58+F59</f>
        <v>0</v>
      </c>
      <c r="Z57" s="29">
        <f>G58+G59</f>
        <v>0</v>
      </c>
      <c r="AA57" s="29">
        <f>H58+H59</f>
        <v>0</v>
      </c>
      <c r="AB57" s="29">
        <f>I58+I59</f>
        <v>0</v>
      </c>
      <c r="AC57" s="310"/>
    </row>
    <row r="58" spans="1:29" s="93" customFormat="1" ht="33" customHeight="1" x14ac:dyDescent="0.4">
      <c r="A58" s="31" t="s">
        <v>32</v>
      </c>
      <c r="B58" s="62" t="s">
        <v>49</v>
      </c>
      <c r="C58" s="29"/>
      <c r="D58" s="29"/>
      <c r="E58" s="29"/>
      <c r="F58" s="29"/>
      <c r="G58" s="29"/>
      <c r="H58" s="29"/>
      <c r="I58" s="29"/>
      <c r="J58" s="127"/>
      <c r="K58" s="7"/>
      <c r="L58" s="159" t="s">
        <v>125</v>
      </c>
      <c r="M58" s="141"/>
      <c r="N58" s="149"/>
      <c r="O58" s="155"/>
      <c r="P58" s="108"/>
      <c r="Q58" s="109"/>
      <c r="U58" s="309"/>
      <c r="V58" s="7"/>
      <c r="W58" s="7"/>
      <c r="X58" s="7"/>
      <c r="Y58" s="7"/>
      <c r="Z58" s="7"/>
      <c r="AA58" s="7"/>
      <c r="AB58" s="7"/>
      <c r="AC58" s="310"/>
    </row>
    <row r="59" spans="1:29" s="93" customFormat="1" ht="33" customHeight="1" x14ac:dyDescent="0.4">
      <c r="A59" s="31" t="s">
        <v>32</v>
      </c>
      <c r="B59" s="62" t="s">
        <v>50</v>
      </c>
      <c r="C59" s="29"/>
      <c r="D59" s="29"/>
      <c r="E59" s="29"/>
      <c r="F59" s="29"/>
      <c r="G59" s="29"/>
      <c r="H59" s="29"/>
      <c r="I59" s="29"/>
      <c r="J59" s="150"/>
      <c r="K59" s="151"/>
      <c r="L59" s="143">
        <f>COUNTIFS(C57:F57,"=○",V57:Y57,"&gt;=50")</f>
        <v>0</v>
      </c>
      <c r="M59" s="133"/>
      <c r="N59" s="158" t="str">
        <f>IF(COUNTIF(V57:AB57,"&gt;=50")&gt;0,"実施","―")</f>
        <v>―</v>
      </c>
      <c r="O59" s="156"/>
      <c r="P59" s="108"/>
      <c r="Q59" s="109"/>
      <c r="U59" s="309"/>
      <c r="V59" s="7"/>
      <c r="W59" s="7"/>
      <c r="X59" s="7"/>
      <c r="Y59" s="7"/>
      <c r="Z59" s="7"/>
      <c r="AA59" s="7"/>
      <c r="AB59" s="7"/>
      <c r="AC59" s="310"/>
    </row>
    <row r="60" spans="1:29" s="93" customFormat="1" ht="33" customHeight="1" x14ac:dyDescent="0.4">
      <c r="A60" s="20" t="s">
        <v>28</v>
      </c>
      <c r="B60" s="21"/>
      <c r="C60" s="59"/>
      <c r="D60" s="59"/>
      <c r="E60" s="59"/>
      <c r="F60" s="59"/>
      <c r="G60" s="59"/>
      <c r="H60" s="59"/>
      <c r="I60" s="59"/>
      <c r="J60" s="139"/>
      <c r="K60" s="135"/>
      <c r="L60" s="136"/>
      <c r="M60" s="135"/>
      <c r="N60" s="135"/>
      <c r="O60" s="125">
        <f>ROUNDDOWN(SUMIF(V57:AB57,"&gt;=50",C60:I60),0)</f>
        <v>0</v>
      </c>
      <c r="P60" s="108"/>
      <c r="Q60" s="109"/>
      <c r="U60" s="309"/>
      <c r="V60" s="7"/>
      <c r="W60" s="7"/>
      <c r="X60" s="7"/>
      <c r="Y60" s="7"/>
      <c r="Z60" s="7"/>
      <c r="AA60" s="7"/>
      <c r="AB60" s="7"/>
      <c r="AC60" s="310"/>
    </row>
    <row r="61" spans="1:29" s="93" customFormat="1" ht="33" customHeight="1" thickBot="1" x14ac:dyDescent="0.45">
      <c r="A61" s="20" t="s">
        <v>30</v>
      </c>
      <c r="B61" s="21"/>
      <c r="C61" s="59"/>
      <c r="D61" s="59"/>
      <c r="E61" s="59"/>
      <c r="F61" s="59"/>
      <c r="G61" s="59"/>
      <c r="H61" s="160"/>
      <c r="I61" s="160"/>
      <c r="J61" s="161"/>
      <c r="K61" s="162"/>
      <c r="L61" s="163"/>
      <c r="M61" s="162"/>
      <c r="N61" s="162"/>
      <c r="O61" s="164">
        <f>ROUNDDOWN(SUMIF(V57:AB57,"&gt;=50",C61:I61),0)</f>
        <v>0</v>
      </c>
      <c r="P61" s="108"/>
      <c r="Q61" s="109"/>
      <c r="U61" s="309"/>
      <c r="V61" s="7"/>
      <c r="W61" s="7"/>
      <c r="X61" s="7"/>
      <c r="Y61" s="7"/>
      <c r="Z61" s="7"/>
      <c r="AA61" s="7"/>
      <c r="AB61" s="7"/>
      <c r="AC61" s="310"/>
    </row>
    <row r="62" spans="1:29" ht="34.5" customHeight="1" x14ac:dyDescent="0.4">
      <c r="H62" s="279" t="s">
        <v>120</v>
      </c>
      <c r="I62" s="280"/>
      <c r="J62" s="165"/>
      <c r="K62" s="166"/>
      <c r="L62" s="277">
        <f>SUM(L11,L17,L23,L29,L35,L41,L47,L53,L59)</f>
        <v>0</v>
      </c>
      <c r="M62" s="166"/>
      <c r="N62" s="275">
        <f>COUNTIF(N8:N61,"=実施")</f>
        <v>0</v>
      </c>
      <c r="O62" s="167">
        <f>SUM(O12,O18,O24,O30,O36,O42,O48,O54,O60)</f>
        <v>0</v>
      </c>
      <c r="U62" s="309"/>
      <c r="V62" s="7"/>
      <c r="W62" s="7"/>
      <c r="X62" s="7"/>
      <c r="Y62" s="7"/>
      <c r="Z62" s="7"/>
      <c r="AA62" s="7"/>
      <c r="AB62" s="7"/>
      <c r="AC62" s="310"/>
    </row>
    <row r="63" spans="1:29" ht="34.5" customHeight="1" thickBot="1" x14ac:dyDescent="0.45">
      <c r="A63" s="270" t="s">
        <v>84</v>
      </c>
      <c r="B63" s="271"/>
      <c r="C63" s="272"/>
      <c r="D63" s="263">
        <f>SUM(C10:I11,C16:I17,C22:I23,C28:I29,C34:I35,C40:I41,C46:I47,C52:I53,C58:I59)</f>
        <v>0</v>
      </c>
      <c r="E63" s="264"/>
      <c r="F63" s="75" t="s">
        <v>18</v>
      </c>
      <c r="H63" s="281"/>
      <c r="I63" s="282"/>
      <c r="J63" s="168"/>
      <c r="K63" s="169"/>
      <c r="L63" s="278"/>
      <c r="M63" s="169"/>
      <c r="N63" s="276"/>
      <c r="O63" s="170">
        <f>SUM(O13,O19,O25,O31,O37,O43,O49,O55,O61)</f>
        <v>0</v>
      </c>
      <c r="U63" s="309"/>
      <c r="V63" s="7"/>
      <c r="W63" s="7"/>
      <c r="X63" s="7"/>
      <c r="Y63" s="7"/>
      <c r="Z63" s="7"/>
      <c r="AA63" s="7"/>
      <c r="AB63" s="7"/>
      <c r="AC63" s="310"/>
    </row>
    <row r="64" spans="1:29" s="93" customFormat="1" ht="24" customHeight="1" x14ac:dyDescent="0.4">
      <c r="A64" s="23"/>
      <c r="B64" s="23"/>
      <c r="C64" s="23"/>
      <c r="D64" s="23"/>
      <c r="E64" s="23"/>
      <c r="F64" s="23"/>
      <c r="H64" s="23"/>
      <c r="I64" s="23"/>
      <c r="J64" s="23"/>
      <c r="K64" s="23"/>
      <c r="L64" s="23"/>
      <c r="M64" s="112"/>
      <c r="N64" s="120"/>
      <c r="U64" s="309"/>
      <c r="V64" s="7"/>
      <c r="W64" s="7"/>
      <c r="X64" s="7"/>
      <c r="Y64" s="7"/>
      <c r="Z64" s="7"/>
      <c r="AA64" s="7"/>
      <c r="AB64" s="7"/>
      <c r="AC64" s="310"/>
    </row>
    <row r="65" spans="1:29" ht="39" customHeight="1" x14ac:dyDescent="0.4">
      <c r="A65" s="18"/>
      <c r="B65" s="18"/>
      <c r="J65" s="22"/>
      <c r="K65" s="28"/>
      <c r="O65" s="56" t="s">
        <v>88</v>
      </c>
      <c r="U65" s="309"/>
      <c r="V65" s="7"/>
      <c r="W65" s="7"/>
      <c r="X65" s="7"/>
      <c r="Y65" s="7"/>
      <c r="Z65" s="7"/>
      <c r="AA65" s="7"/>
      <c r="AB65" s="7"/>
      <c r="AC65" s="310"/>
    </row>
    <row r="66" spans="1:29" ht="32.25" customHeight="1" x14ac:dyDescent="0.4">
      <c r="A66" s="67" t="s">
        <v>55</v>
      </c>
      <c r="B66" s="67"/>
      <c r="C66" s="33"/>
      <c r="D66" s="33"/>
      <c r="E66" s="33"/>
      <c r="F66" s="33"/>
      <c r="G66" s="33"/>
      <c r="H66" s="33"/>
      <c r="I66" s="33"/>
      <c r="J66" s="33"/>
      <c r="K66" s="33"/>
      <c r="L66" s="33"/>
      <c r="N66" s="33"/>
      <c r="U66" s="309"/>
      <c r="V66" s="7"/>
      <c r="W66" s="7"/>
      <c r="X66" s="7"/>
      <c r="Y66" s="7"/>
      <c r="Z66" s="7"/>
      <c r="AA66" s="7"/>
      <c r="AB66" s="7"/>
      <c r="AC66" s="310"/>
    </row>
    <row r="67" spans="1:29" ht="20.100000000000001" customHeight="1" thickBot="1" x14ac:dyDescent="0.45">
      <c r="A67" s="67"/>
      <c r="B67" s="67"/>
      <c r="C67" s="33"/>
      <c r="D67" s="33"/>
      <c r="E67" s="33"/>
      <c r="F67" s="33"/>
      <c r="G67" s="33"/>
      <c r="H67" s="33"/>
      <c r="I67" s="33"/>
      <c r="J67" s="33"/>
      <c r="K67" s="33"/>
      <c r="L67" s="33"/>
      <c r="N67" s="33"/>
      <c r="U67" s="309"/>
      <c r="V67" s="7"/>
      <c r="W67" s="7"/>
      <c r="X67" s="7"/>
      <c r="Y67" s="7"/>
      <c r="Z67" s="7"/>
      <c r="AA67" s="7"/>
      <c r="AB67" s="7"/>
      <c r="AC67" s="310"/>
    </row>
    <row r="68" spans="1:29" ht="42" customHeight="1" thickBot="1" x14ac:dyDescent="0.45">
      <c r="A68" s="65" t="s">
        <v>52</v>
      </c>
      <c r="B68" s="67"/>
      <c r="C68" s="33"/>
      <c r="D68" s="33"/>
      <c r="E68" s="33"/>
      <c r="F68" s="33"/>
      <c r="G68" s="33"/>
      <c r="H68" s="33"/>
      <c r="I68" s="33"/>
      <c r="J68" s="33"/>
      <c r="K68" s="33"/>
      <c r="L68" s="33"/>
      <c r="N68" s="33"/>
      <c r="O68" s="60"/>
      <c r="P68" s="61"/>
      <c r="U68" s="309"/>
      <c r="V68" s="7"/>
      <c r="W68" s="7"/>
      <c r="X68" s="7"/>
      <c r="Y68" s="7"/>
      <c r="Z68" s="7"/>
      <c r="AA68" s="7"/>
      <c r="AB68" s="7"/>
      <c r="AC68" s="310"/>
    </row>
    <row r="69" spans="1:29" ht="39" customHeight="1" thickBot="1" x14ac:dyDescent="0.45">
      <c r="A69" s="67"/>
      <c r="B69" s="67"/>
      <c r="C69" s="33"/>
      <c r="D69" s="33"/>
      <c r="E69" s="33"/>
      <c r="F69" s="33"/>
      <c r="G69" s="33"/>
      <c r="H69" s="33"/>
      <c r="I69" s="33"/>
      <c r="J69" s="33"/>
      <c r="K69" s="33"/>
      <c r="L69" s="33"/>
      <c r="N69" s="33"/>
      <c r="O69" s="60"/>
      <c r="P69" s="60"/>
      <c r="U69" s="309"/>
      <c r="V69" s="7"/>
      <c r="W69" s="7"/>
      <c r="X69" s="7"/>
      <c r="Y69" s="7"/>
      <c r="Z69" s="7"/>
      <c r="AA69" s="7"/>
      <c r="AB69" s="7"/>
      <c r="AC69" s="310"/>
    </row>
    <row r="70" spans="1:29" ht="42" customHeight="1" thickBot="1" x14ac:dyDescent="0.45">
      <c r="A70" s="67" t="s">
        <v>51</v>
      </c>
      <c r="B70" s="67"/>
      <c r="C70" s="33"/>
      <c r="D70" s="33"/>
      <c r="F70" s="67"/>
      <c r="N70" s="67" t="s">
        <v>73</v>
      </c>
      <c r="P70" s="66"/>
      <c r="U70" s="309"/>
      <c r="V70" s="7"/>
      <c r="W70" s="7"/>
      <c r="X70" s="7"/>
      <c r="Y70" s="7"/>
      <c r="Z70" s="7"/>
      <c r="AA70" s="7"/>
      <c r="AB70" s="7"/>
      <c r="AC70" s="310"/>
    </row>
    <row r="71" spans="1:29" ht="39" customHeight="1" thickBot="1" x14ac:dyDescent="0.45">
      <c r="A71" s="67"/>
      <c r="B71" s="67"/>
      <c r="C71" s="33"/>
      <c r="D71" s="33"/>
      <c r="F71" s="67"/>
      <c r="H71" s="67"/>
      <c r="I71" s="33"/>
      <c r="J71" s="33"/>
      <c r="K71" s="33"/>
      <c r="L71" s="33"/>
      <c r="N71" s="33"/>
      <c r="O71" s="33"/>
      <c r="P71" s="74" t="s">
        <v>81</v>
      </c>
      <c r="U71" s="309"/>
      <c r="V71" s="7"/>
      <c r="W71" s="7"/>
      <c r="X71" s="7"/>
      <c r="Y71" s="7"/>
      <c r="Z71" s="7"/>
      <c r="AA71" s="7"/>
      <c r="AB71" s="7"/>
      <c r="AC71" s="310"/>
    </row>
    <row r="72" spans="1:29" ht="42" customHeight="1" thickBot="1" x14ac:dyDescent="0.45">
      <c r="A72" s="67" t="s">
        <v>74</v>
      </c>
      <c r="B72" s="67"/>
      <c r="C72" s="61"/>
      <c r="D72" s="33"/>
      <c r="E72" s="33"/>
      <c r="F72" s="33"/>
      <c r="G72" s="33"/>
      <c r="H72" s="33"/>
      <c r="I72" s="33"/>
      <c r="J72" s="33"/>
      <c r="K72" s="33"/>
      <c r="L72" s="33"/>
      <c r="N72" s="33"/>
      <c r="O72" s="33"/>
      <c r="U72" s="309"/>
      <c r="V72" s="7"/>
      <c r="W72" s="7"/>
      <c r="X72" s="7"/>
      <c r="Y72" s="7"/>
      <c r="Z72" s="7"/>
      <c r="AA72" s="7"/>
      <c r="AB72" s="7"/>
      <c r="AC72" s="310"/>
    </row>
    <row r="73" spans="1:29" ht="39" customHeight="1" thickBot="1" x14ac:dyDescent="0.45">
      <c r="A73" s="67"/>
      <c r="B73" s="67"/>
      <c r="C73" s="60"/>
      <c r="D73" s="33"/>
      <c r="E73" s="33"/>
      <c r="F73" s="33"/>
      <c r="G73" s="33"/>
      <c r="H73" s="33"/>
      <c r="I73" s="33"/>
      <c r="J73" s="33"/>
      <c r="K73" s="33"/>
      <c r="L73" s="33"/>
      <c r="N73" s="33"/>
      <c r="O73" s="33"/>
      <c r="U73" s="309"/>
      <c r="V73" s="7"/>
      <c r="W73" s="7"/>
      <c r="X73" s="7"/>
      <c r="Y73" s="7"/>
      <c r="Z73" s="7"/>
      <c r="AA73" s="7"/>
      <c r="AB73" s="7"/>
      <c r="AC73" s="310"/>
    </row>
    <row r="74" spans="1:29" ht="42" customHeight="1" thickBot="1" x14ac:dyDescent="0.45">
      <c r="A74" s="70" t="s">
        <v>82</v>
      </c>
      <c r="B74" s="70"/>
      <c r="C74" s="71"/>
      <c r="D74" s="71"/>
      <c r="E74" s="71"/>
      <c r="F74" s="71"/>
      <c r="G74" s="71"/>
      <c r="H74" s="71"/>
      <c r="I74" s="71"/>
      <c r="J74" s="33"/>
      <c r="K74" s="33"/>
      <c r="L74" s="33"/>
      <c r="M74" s="33"/>
      <c r="N74" s="67" t="s">
        <v>73</v>
      </c>
      <c r="P74" s="66"/>
      <c r="U74" s="309"/>
      <c r="V74" s="7"/>
      <c r="W74" s="7"/>
      <c r="X74" s="7"/>
      <c r="Y74" s="7"/>
      <c r="Z74" s="7"/>
      <c r="AA74" s="7"/>
      <c r="AB74" s="7"/>
      <c r="AC74" s="310"/>
    </row>
    <row r="75" spans="1:29" ht="39" customHeight="1" thickBot="1" x14ac:dyDescent="0.45">
      <c r="A75" s="67"/>
      <c r="B75" s="67"/>
      <c r="C75" s="33"/>
      <c r="D75" s="33"/>
      <c r="F75" s="67"/>
      <c r="H75" s="67"/>
      <c r="I75" s="33"/>
      <c r="J75" s="33"/>
      <c r="K75" s="33"/>
      <c r="L75" s="33"/>
      <c r="N75" s="33"/>
      <c r="O75" s="33"/>
      <c r="P75" s="74" t="s">
        <v>80</v>
      </c>
      <c r="U75" s="309"/>
      <c r="V75" s="7"/>
      <c r="W75" s="7"/>
      <c r="X75" s="7"/>
      <c r="Y75" s="7"/>
      <c r="Z75" s="7"/>
      <c r="AA75" s="7"/>
      <c r="AB75" s="7"/>
      <c r="AC75" s="310"/>
    </row>
    <row r="76" spans="1:29" ht="42" customHeight="1" thickBot="1" x14ac:dyDescent="0.45">
      <c r="A76" s="67" t="s">
        <v>74</v>
      </c>
      <c r="B76" s="67"/>
      <c r="C76" s="61"/>
      <c r="D76" s="33"/>
      <c r="E76" s="33"/>
      <c r="F76" s="33"/>
      <c r="G76" s="33"/>
      <c r="H76" s="33"/>
      <c r="I76" s="33"/>
      <c r="J76" s="33"/>
      <c r="K76" s="33"/>
      <c r="L76" s="33"/>
      <c r="N76" s="33"/>
      <c r="O76" s="60"/>
      <c r="U76" s="309"/>
      <c r="V76" s="7"/>
      <c r="W76" s="7"/>
      <c r="X76" s="7"/>
      <c r="Y76" s="7"/>
      <c r="Z76" s="7"/>
      <c r="AA76" s="7"/>
      <c r="AB76" s="7"/>
      <c r="AC76" s="310"/>
    </row>
    <row r="77" spans="1:29" ht="39" customHeight="1" thickBot="1" x14ac:dyDescent="0.45">
      <c r="A77" s="67"/>
      <c r="B77" s="67"/>
      <c r="C77" s="60"/>
      <c r="D77" s="33"/>
      <c r="E77" s="33"/>
      <c r="F77" s="33"/>
      <c r="G77" s="33"/>
      <c r="H77" s="33"/>
      <c r="I77" s="33"/>
      <c r="J77" s="33"/>
      <c r="K77" s="33"/>
      <c r="L77" s="33"/>
      <c r="N77" s="33"/>
      <c r="O77" s="60"/>
      <c r="U77" s="309"/>
      <c r="V77" s="7"/>
      <c r="W77" s="7"/>
      <c r="X77" s="7"/>
      <c r="Y77" s="7"/>
      <c r="Z77" s="7"/>
      <c r="AA77" s="7"/>
      <c r="AB77" s="7"/>
      <c r="AC77" s="310"/>
    </row>
    <row r="78" spans="1:29" ht="42" customHeight="1" thickBot="1" x14ac:dyDescent="0.45">
      <c r="A78" s="231" t="s">
        <v>83</v>
      </c>
      <c r="B78" s="231"/>
      <c r="C78" s="231"/>
      <c r="D78" s="231"/>
      <c r="E78" s="231"/>
      <c r="F78" s="231"/>
      <c r="G78" s="231"/>
      <c r="H78" s="231"/>
      <c r="I78" s="231"/>
      <c r="J78" s="231"/>
      <c r="K78" s="231"/>
      <c r="L78" s="231"/>
      <c r="M78" s="231"/>
      <c r="N78" s="67" t="s">
        <v>73</v>
      </c>
      <c r="P78" s="66"/>
      <c r="U78" s="309"/>
      <c r="V78" s="7"/>
      <c r="W78" s="7"/>
      <c r="X78" s="7"/>
      <c r="Y78" s="7"/>
      <c r="Z78" s="7"/>
      <c r="AA78" s="7"/>
      <c r="AB78" s="7"/>
      <c r="AC78" s="310"/>
    </row>
    <row r="79" spans="1:29" ht="25.5" customHeight="1" x14ac:dyDescent="0.4">
      <c r="A79" s="231"/>
      <c r="B79" s="231"/>
      <c r="C79" s="231"/>
      <c r="D79" s="231"/>
      <c r="E79" s="231"/>
      <c r="F79" s="231"/>
      <c r="G79" s="231"/>
      <c r="H79" s="231"/>
      <c r="I79" s="231"/>
      <c r="J79" s="231"/>
      <c r="K79" s="231"/>
      <c r="L79" s="231"/>
      <c r="M79" s="231"/>
      <c r="N79" s="67"/>
      <c r="P79" s="73"/>
      <c r="U79" s="309"/>
      <c r="V79" s="7"/>
      <c r="W79" s="7"/>
      <c r="X79" s="7"/>
      <c r="Y79" s="7"/>
      <c r="Z79" s="7"/>
      <c r="AA79" s="7"/>
      <c r="AB79" s="7"/>
      <c r="AC79" s="310"/>
    </row>
    <row r="80" spans="1:29" ht="42" customHeight="1" x14ac:dyDescent="0.4">
      <c r="A80" s="232" t="s">
        <v>86</v>
      </c>
      <c r="B80" s="232"/>
      <c r="C80" s="232"/>
      <c r="D80" s="232"/>
      <c r="E80" s="232"/>
      <c r="F80" s="232"/>
      <c r="G80" s="232"/>
      <c r="H80" s="232"/>
      <c r="I80" s="232"/>
      <c r="J80" s="232"/>
      <c r="K80" s="232"/>
      <c r="L80" s="232"/>
      <c r="M80" s="232"/>
      <c r="N80" s="33"/>
      <c r="U80" s="309"/>
      <c r="V80" s="7"/>
      <c r="W80" s="7"/>
      <c r="X80" s="7"/>
      <c r="Y80" s="7"/>
      <c r="Z80" s="7"/>
      <c r="AA80" s="7"/>
      <c r="AB80" s="7"/>
      <c r="AC80" s="310"/>
    </row>
    <row r="81" spans="1:29" ht="42" customHeight="1" x14ac:dyDescent="0.4">
      <c r="A81" s="232"/>
      <c r="B81" s="232"/>
      <c r="C81" s="232"/>
      <c r="D81" s="232"/>
      <c r="E81" s="232"/>
      <c r="F81" s="232"/>
      <c r="G81" s="232"/>
      <c r="H81" s="232"/>
      <c r="I81" s="232"/>
      <c r="J81" s="232"/>
      <c r="K81" s="232"/>
      <c r="L81" s="232"/>
      <c r="M81" s="232"/>
      <c r="N81" s="33"/>
      <c r="U81" s="309"/>
      <c r="V81" s="7"/>
      <c r="W81" s="7"/>
      <c r="X81" s="7"/>
      <c r="Y81" s="7"/>
      <c r="Z81" s="7"/>
      <c r="AA81" s="7"/>
      <c r="AB81" s="7"/>
      <c r="AC81" s="310"/>
    </row>
    <row r="82" spans="1:29" ht="19.5" customHeight="1" x14ac:dyDescent="0.4">
      <c r="A82" s="67"/>
      <c r="B82" s="67"/>
      <c r="C82" s="33"/>
      <c r="D82" s="33"/>
      <c r="E82" s="33"/>
      <c r="F82" s="33"/>
      <c r="G82" s="33"/>
      <c r="H82" s="33"/>
      <c r="I82" s="33"/>
      <c r="J82" s="33"/>
      <c r="K82" s="33"/>
      <c r="L82" s="33"/>
      <c r="N82" s="33"/>
      <c r="O82" s="60"/>
      <c r="U82" s="309"/>
      <c r="V82" s="7"/>
      <c r="W82" s="7"/>
      <c r="X82" s="7"/>
      <c r="Y82" s="7"/>
      <c r="Z82" s="7"/>
      <c r="AA82" s="7"/>
      <c r="AB82" s="7"/>
      <c r="AC82" s="310"/>
    </row>
    <row r="83" spans="1:29" ht="42" customHeight="1" x14ac:dyDescent="0.4">
      <c r="A83" s="64" t="s">
        <v>56</v>
      </c>
      <c r="B83" s="64"/>
      <c r="C83" s="33"/>
      <c r="D83" s="33"/>
      <c r="E83" s="33"/>
      <c r="F83" s="33"/>
      <c r="G83" s="33"/>
      <c r="H83" s="33"/>
      <c r="I83" s="33"/>
      <c r="J83" s="33"/>
      <c r="K83" s="33"/>
      <c r="L83" s="33"/>
      <c r="N83" s="33"/>
      <c r="O83" s="60"/>
      <c r="P83" s="60"/>
      <c r="U83" s="309"/>
      <c r="V83" s="7"/>
      <c r="W83" s="7"/>
      <c r="X83" s="7"/>
      <c r="Y83" s="7"/>
      <c r="Z83" s="7"/>
      <c r="AA83" s="7"/>
      <c r="AB83" s="7"/>
      <c r="AC83" s="310"/>
    </row>
    <row r="84" spans="1:29" ht="42" customHeight="1" x14ac:dyDescent="0.4">
      <c r="A84" s="67" t="s">
        <v>59</v>
      </c>
      <c r="B84" s="67"/>
      <c r="C84" s="33"/>
      <c r="D84" s="33"/>
      <c r="E84" s="33"/>
      <c r="F84" s="33"/>
      <c r="G84" s="33"/>
      <c r="H84" s="33"/>
      <c r="I84" s="33"/>
      <c r="J84" s="33"/>
      <c r="K84" s="33"/>
      <c r="L84" s="33"/>
      <c r="N84" s="33"/>
      <c r="O84" s="60"/>
      <c r="P84" s="60"/>
      <c r="U84" s="309"/>
      <c r="V84" s="7"/>
      <c r="W84" s="7"/>
      <c r="X84" s="7"/>
      <c r="Y84" s="7"/>
      <c r="Z84" s="7"/>
      <c r="AA84" s="7"/>
      <c r="AB84" s="7"/>
      <c r="AC84" s="310"/>
    </row>
    <row r="85" spans="1:29" ht="42" customHeight="1" x14ac:dyDescent="0.4">
      <c r="A85" s="67" t="s">
        <v>60</v>
      </c>
      <c r="B85" s="67"/>
      <c r="C85" s="33"/>
      <c r="D85" s="33"/>
      <c r="E85" s="33"/>
      <c r="F85" s="33"/>
      <c r="G85" s="33"/>
      <c r="H85" s="33"/>
      <c r="I85" s="33"/>
      <c r="J85" s="33"/>
      <c r="K85" s="33"/>
      <c r="L85" s="33"/>
      <c r="N85" s="33"/>
      <c r="O85" s="60"/>
      <c r="P85" s="60"/>
      <c r="U85" s="309"/>
      <c r="V85" s="7"/>
      <c r="W85" s="7"/>
      <c r="X85" s="7"/>
      <c r="Y85" s="7"/>
      <c r="Z85" s="7"/>
      <c r="AA85" s="7"/>
      <c r="AB85" s="7"/>
      <c r="AC85" s="310"/>
    </row>
    <row r="86" spans="1:29" ht="42" customHeight="1" x14ac:dyDescent="0.4">
      <c r="A86" s="233" t="s">
        <v>64</v>
      </c>
      <c r="B86" s="233"/>
      <c r="C86" s="233"/>
      <c r="D86" s="233"/>
      <c r="E86" s="233"/>
      <c r="F86" s="233"/>
      <c r="G86" s="233"/>
      <c r="H86" s="233"/>
      <c r="I86" s="233"/>
      <c r="J86" s="233"/>
      <c r="K86" s="233"/>
      <c r="L86" s="233"/>
      <c r="M86" s="233"/>
      <c r="N86" s="233"/>
      <c r="O86" s="233"/>
      <c r="P86" s="60"/>
      <c r="U86" s="309"/>
      <c r="V86" s="7"/>
      <c r="W86" s="7"/>
      <c r="X86" s="7"/>
      <c r="Y86" s="7"/>
      <c r="Z86" s="7"/>
      <c r="AA86" s="7"/>
      <c r="AB86" s="7"/>
      <c r="AC86" s="310"/>
    </row>
    <row r="87" spans="1:29" ht="42" customHeight="1" x14ac:dyDescent="0.4">
      <c r="A87" s="67" t="s">
        <v>65</v>
      </c>
      <c r="B87" s="67"/>
      <c r="C87" s="67"/>
      <c r="D87" s="67"/>
      <c r="E87" s="67"/>
      <c r="F87" s="67"/>
      <c r="G87" s="67"/>
      <c r="H87" s="67"/>
      <c r="I87" s="67"/>
      <c r="J87" s="67"/>
      <c r="K87" s="67"/>
      <c r="L87" s="67"/>
      <c r="M87" s="67"/>
      <c r="N87" s="67"/>
      <c r="O87" s="67"/>
      <c r="P87" s="60"/>
      <c r="U87" s="309"/>
      <c r="V87" s="7"/>
      <c r="W87" s="7"/>
      <c r="X87" s="7"/>
      <c r="Y87" s="7"/>
      <c r="Z87" s="7"/>
      <c r="AA87" s="7"/>
      <c r="AB87" s="7"/>
      <c r="AC87" s="310"/>
    </row>
    <row r="88" spans="1:29" ht="42" customHeight="1" x14ac:dyDescent="0.4">
      <c r="A88" s="67" t="s">
        <v>66</v>
      </c>
      <c r="B88" s="67"/>
      <c r="C88" s="67"/>
      <c r="D88" s="67"/>
      <c r="E88" s="67"/>
      <c r="F88" s="67"/>
      <c r="G88" s="67"/>
      <c r="H88" s="67"/>
      <c r="I88" s="67"/>
      <c r="J88" s="67"/>
      <c r="K88" s="67"/>
      <c r="L88" s="67"/>
      <c r="M88" s="67"/>
      <c r="N88" s="67"/>
      <c r="O88" s="67"/>
      <c r="P88" s="60"/>
      <c r="U88" s="309"/>
      <c r="V88" s="7"/>
      <c r="W88" s="7"/>
      <c r="X88" s="7"/>
      <c r="Y88" s="7"/>
      <c r="Z88" s="7"/>
      <c r="AA88" s="7"/>
      <c r="AB88" s="7"/>
      <c r="AC88" s="310"/>
    </row>
    <row r="89" spans="1:29" ht="42" customHeight="1" x14ac:dyDescent="0.4">
      <c r="A89" s="67" t="s">
        <v>67</v>
      </c>
      <c r="B89" s="67"/>
      <c r="C89" s="67"/>
      <c r="D89" s="67"/>
      <c r="E89" s="67"/>
      <c r="F89" s="67"/>
      <c r="G89" s="67"/>
      <c r="H89" s="67"/>
      <c r="I89" s="67"/>
      <c r="J89" s="67"/>
      <c r="K89" s="67"/>
      <c r="L89" s="67"/>
      <c r="M89" s="67"/>
      <c r="N89" s="67"/>
      <c r="O89" s="67"/>
      <c r="P89" s="60"/>
      <c r="U89" s="309"/>
      <c r="V89" s="7"/>
      <c r="W89" s="7"/>
      <c r="X89" s="7"/>
      <c r="Y89" s="7"/>
      <c r="Z89" s="7"/>
      <c r="AA89" s="7"/>
      <c r="AB89" s="7"/>
      <c r="AC89" s="310"/>
    </row>
    <row r="90" spans="1:29" ht="25.5" customHeight="1" x14ac:dyDescent="0.4">
      <c r="A90" s="67"/>
      <c r="B90" s="67"/>
      <c r="C90" s="67"/>
      <c r="D90" s="67"/>
      <c r="E90" s="67"/>
      <c r="F90" s="67"/>
      <c r="G90" s="67"/>
      <c r="H90" s="67"/>
      <c r="I90" s="67"/>
      <c r="J90" s="67"/>
      <c r="K90" s="67"/>
      <c r="L90" s="67"/>
      <c r="M90" s="67"/>
      <c r="N90" s="67"/>
      <c r="O90" s="67"/>
      <c r="P90" s="60"/>
      <c r="U90" s="309"/>
      <c r="V90" s="7"/>
      <c r="W90" s="7"/>
      <c r="X90" s="7"/>
      <c r="Y90" s="7"/>
      <c r="Z90" s="7"/>
      <c r="AA90" s="7"/>
      <c r="AB90" s="7"/>
      <c r="AC90" s="310"/>
    </row>
    <row r="91" spans="1:29" ht="42" customHeight="1" x14ac:dyDescent="0.4">
      <c r="A91" s="67" t="s">
        <v>76</v>
      </c>
      <c r="B91" s="67"/>
      <c r="C91" s="33"/>
      <c r="D91" s="33"/>
      <c r="E91" s="33"/>
      <c r="F91" s="33"/>
      <c r="G91" s="33"/>
      <c r="H91" s="33"/>
      <c r="I91" s="33"/>
      <c r="J91" s="33"/>
      <c r="K91" s="33"/>
      <c r="L91" s="33"/>
      <c r="N91" s="33"/>
      <c r="O91" s="60"/>
      <c r="P91" s="60"/>
      <c r="U91" s="309"/>
      <c r="V91" s="7"/>
      <c r="W91" s="7"/>
      <c r="X91" s="7"/>
      <c r="Y91" s="7"/>
      <c r="Z91" s="7"/>
      <c r="AA91" s="7"/>
      <c r="AB91" s="7"/>
      <c r="AC91" s="310"/>
    </row>
    <row r="92" spans="1:29" ht="42" customHeight="1" x14ac:dyDescent="0.4">
      <c r="A92" s="30" t="s">
        <v>75</v>
      </c>
      <c r="B92" s="234"/>
      <c r="C92" s="235"/>
      <c r="D92" s="235"/>
      <c r="E92" s="235"/>
      <c r="F92" s="235"/>
      <c r="G92" s="235"/>
      <c r="H92" s="235"/>
      <c r="I92" s="235"/>
      <c r="J92" s="235"/>
      <c r="K92" s="235"/>
      <c r="L92" s="235"/>
      <c r="M92" s="236"/>
      <c r="N92" s="33"/>
      <c r="O92" s="60"/>
      <c r="P92" s="60"/>
      <c r="U92" s="309"/>
      <c r="V92" s="7"/>
      <c r="W92" s="7"/>
      <c r="X92" s="7"/>
      <c r="Y92" s="7"/>
      <c r="Z92" s="7"/>
      <c r="AA92" s="7"/>
      <c r="AB92" s="7"/>
      <c r="AC92" s="310"/>
    </row>
    <row r="93" spans="1:29" ht="42" customHeight="1" x14ac:dyDescent="0.4">
      <c r="A93" s="15"/>
      <c r="B93" s="68" t="s">
        <v>77</v>
      </c>
      <c r="N93" s="7"/>
      <c r="U93" s="309"/>
      <c r="V93" s="7"/>
      <c r="W93" s="7"/>
      <c r="X93" s="7"/>
      <c r="Y93" s="7"/>
      <c r="Z93" s="7"/>
      <c r="AA93" s="7"/>
      <c r="AB93" s="7"/>
      <c r="AC93" s="310"/>
    </row>
    <row r="94" spans="1:29" ht="42" customHeight="1" x14ac:dyDescent="0.4">
      <c r="A94" s="67" t="s">
        <v>78</v>
      </c>
      <c r="B94" s="67"/>
      <c r="C94" s="33"/>
      <c r="D94" s="33"/>
      <c r="E94" s="33"/>
      <c r="F94" s="33"/>
      <c r="G94" s="33"/>
      <c r="H94" s="33"/>
      <c r="I94" s="33"/>
      <c r="J94" s="33"/>
      <c r="K94" s="33"/>
      <c r="L94" s="33"/>
      <c r="N94" s="33"/>
      <c r="O94" s="60"/>
      <c r="P94" s="60"/>
      <c r="U94" s="309"/>
      <c r="V94" s="7"/>
      <c r="W94" s="7"/>
      <c r="X94" s="7"/>
      <c r="Y94" s="7"/>
      <c r="Z94" s="7"/>
      <c r="AA94" s="7"/>
      <c r="AB94" s="7"/>
      <c r="AC94" s="310"/>
    </row>
    <row r="95" spans="1:29" ht="42" customHeight="1" x14ac:dyDescent="0.4">
      <c r="A95" s="30" t="s">
        <v>75</v>
      </c>
      <c r="B95" s="234"/>
      <c r="C95" s="235"/>
      <c r="D95" s="235"/>
      <c r="E95" s="235"/>
      <c r="F95" s="235"/>
      <c r="G95" s="235"/>
      <c r="H95" s="235"/>
      <c r="I95" s="235"/>
      <c r="J95" s="235"/>
      <c r="K95" s="235"/>
      <c r="L95" s="235"/>
      <c r="M95" s="236"/>
      <c r="N95" s="33"/>
      <c r="O95" s="60"/>
      <c r="P95" s="60"/>
      <c r="U95" s="309"/>
      <c r="V95" s="7"/>
      <c r="W95" s="7"/>
      <c r="X95" s="7"/>
      <c r="Y95" s="7"/>
      <c r="Z95" s="7"/>
      <c r="AA95" s="7"/>
      <c r="AB95" s="7"/>
      <c r="AC95" s="310"/>
    </row>
    <row r="96" spans="1:29" ht="42" customHeight="1" x14ac:dyDescent="0.4">
      <c r="A96" s="15"/>
      <c r="B96" s="68"/>
      <c r="N96" s="7"/>
      <c r="U96" s="309"/>
      <c r="V96" s="7"/>
      <c r="W96" s="7"/>
      <c r="X96" s="7"/>
      <c r="Y96" s="7"/>
      <c r="Z96" s="7"/>
      <c r="AA96" s="7"/>
      <c r="AB96" s="7"/>
      <c r="AC96" s="310"/>
    </row>
    <row r="97" spans="1:29" ht="42" customHeight="1" x14ac:dyDescent="0.4">
      <c r="A97" s="64" t="s">
        <v>57</v>
      </c>
      <c r="B97" s="64"/>
      <c r="C97" s="33"/>
      <c r="D97" s="33"/>
      <c r="E97" s="33"/>
      <c r="F97" s="33"/>
      <c r="G97" s="33"/>
      <c r="H97" s="33"/>
      <c r="I97" s="33"/>
      <c r="J97" s="33"/>
      <c r="K97" s="33"/>
      <c r="L97" s="33"/>
      <c r="N97" s="33"/>
      <c r="O97" s="60"/>
      <c r="P97" s="60"/>
      <c r="U97" s="309"/>
      <c r="V97" s="7"/>
      <c r="W97" s="7"/>
      <c r="X97" s="7"/>
      <c r="Y97" s="7"/>
      <c r="Z97" s="7"/>
      <c r="AA97" s="7"/>
      <c r="AB97" s="7"/>
      <c r="AC97" s="310"/>
    </row>
    <row r="98" spans="1:29" ht="42" customHeight="1" x14ac:dyDescent="0.4">
      <c r="A98" s="67" t="s">
        <v>58</v>
      </c>
      <c r="B98" s="67"/>
      <c r="C98" s="33"/>
      <c r="D98" s="33"/>
      <c r="E98" s="33"/>
      <c r="F98" s="33"/>
      <c r="G98" s="33"/>
      <c r="H98" s="33"/>
      <c r="I98" s="33"/>
      <c r="J98" s="33"/>
      <c r="K98" s="33"/>
      <c r="L98" s="33"/>
      <c r="N98" s="33"/>
      <c r="O98" s="60"/>
      <c r="P98" s="60"/>
      <c r="U98" s="309"/>
      <c r="V98" s="7"/>
      <c r="W98" s="7"/>
      <c r="X98" s="7"/>
      <c r="Y98" s="7"/>
      <c r="Z98" s="7"/>
      <c r="AA98" s="7"/>
      <c r="AB98" s="7"/>
      <c r="AC98" s="310"/>
    </row>
    <row r="99" spans="1:29" ht="42" customHeight="1" x14ac:dyDescent="0.4">
      <c r="A99" s="67" t="s">
        <v>60</v>
      </c>
      <c r="B99" s="67"/>
      <c r="C99" s="33"/>
      <c r="D99" s="33"/>
      <c r="E99" s="33"/>
      <c r="F99" s="33"/>
      <c r="G99" s="33"/>
      <c r="H99" s="33"/>
      <c r="I99" s="33"/>
      <c r="J99" s="33"/>
      <c r="K99" s="33"/>
      <c r="L99" s="33"/>
      <c r="N99" s="33"/>
      <c r="O99" s="60"/>
      <c r="P99" s="60"/>
      <c r="U99" s="309"/>
      <c r="V99" s="7"/>
      <c r="W99" s="7"/>
      <c r="X99" s="7"/>
      <c r="Y99" s="7"/>
      <c r="Z99" s="7"/>
      <c r="AA99" s="7"/>
      <c r="AB99" s="7"/>
      <c r="AC99" s="310"/>
    </row>
    <row r="100" spans="1:29" ht="42" customHeight="1" x14ac:dyDescent="0.4">
      <c r="A100" s="233" t="s">
        <v>62</v>
      </c>
      <c r="B100" s="233"/>
      <c r="C100" s="233"/>
      <c r="D100" s="233"/>
      <c r="E100" s="233"/>
      <c r="F100" s="233"/>
      <c r="G100" s="233"/>
      <c r="H100" s="233"/>
      <c r="I100" s="233"/>
      <c r="J100" s="233"/>
      <c r="K100" s="233"/>
      <c r="L100" s="233"/>
      <c r="M100" s="233"/>
      <c r="N100" s="233"/>
      <c r="O100" s="233"/>
      <c r="P100" s="60"/>
      <c r="U100" s="309"/>
      <c r="V100" s="7"/>
      <c r="W100" s="7"/>
      <c r="X100" s="7"/>
      <c r="Y100" s="7"/>
      <c r="Z100" s="7"/>
      <c r="AA100" s="7"/>
      <c r="AB100" s="7"/>
      <c r="AC100" s="310"/>
    </row>
    <row r="101" spans="1:29" ht="42" customHeight="1" x14ac:dyDescent="0.4">
      <c r="A101" s="67" t="s">
        <v>63</v>
      </c>
      <c r="B101" s="67"/>
      <c r="C101" s="67"/>
      <c r="D101" s="67"/>
      <c r="E101" s="67"/>
      <c r="F101" s="67"/>
      <c r="G101" s="67"/>
      <c r="H101" s="67"/>
      <c r="I101" s="67"/>
      <c r="J101" s="67"/>
      <c r="K101" s="67"/>
      <c r="L101" s="67"/>
      <c r="M101" s="67"/>
      <c r="N101" s="67"/>
      <c r="O101" s="67"/>
      <c r="P101" s="60"/>
      <c r="U101" s="309"/>
      <c r="V101" s="7"/>
      <c r="W101" s="7"/>
      <c r="X101" s="7"/>
      <c r="Y101" s="7"/>
      <c r="Z101" s="7"/>
      <c r="AA101" s="7"/>
      <c r="AB101" s="7"/>
      <c r="AC101" s="310"/>
    </row>
    <row r="102" spans="1:29" ht="42" customHeight="1" x14ac:dyDescent="0.4">
      <c r="A102" s="67" t="s">
        <v>68</v>
      </c>
      <c r="B102" s="67"/>
      <c r="C102" s="33"/>
      <c r="D102" s="33"/>
      <c r="E102" s="33"/>
      <c r="F102" s="33"/>
      <c r="G102" s="33"/>
      <c r="H102" s="33"/>
      <c r="I102" s="33"/>
      <c r="J102" s="33"/>
      <c r="K102" s="33"/>
      <c r="L102" s="33"/>
      <c r="N102" s="33"/>
      <c r="O102" s="60"/>
      <c r="P102" s="60"/>
      <c r="U102" s="309"/>
      <c r="V102" s="7"/>
      <c r="W102" s="7"/>
      <c r="X102" s="7"/>
      <c r="Y102" s="7"/>
      <c r="Z102" s="7"/>
      <c r="AA102" s="7"/>
      <c r="AB102" s="7"/>
      <c r="AC102" s="310"/>
    </row>
    <row r="103" spans="1:29" ht="25.5" customHeight="1" x14ac:dyDescent="0.4">
      <c r="A103" s="67" t="s">
        <v>53</v>
      </c>
      <c r="B103" s="67"/>
      <c r="C103" s="33"/>
      <c r="D103" s="33"/>
      <c r="E103" s="33"/>
      <c r="F103" s="33"/>
      <c r="G103" s="33"/>
      <c r="H103" s="33"/>
      <c r="I103" s="33"/>
      <c r="J103" s="33"/>
      <c r="K103" s="33"/>
      <c r="L103" s="33"/>
      <c r="N103" s="33"/>
      <c r="O103" s="60"/>
      <c r="P103" s="60"/>
      <c r="U103" s="309"/>
      <c r="V103" s="7"/>
      <c r="W103" s="7"/>
      <c r="X103" s="7"/>
      <c r="Y103" s="7"/>
      <c r="Z103" s="7"/>
      <c r="AA103" s="7"/>
      <c r="AB103" s="7"/>
      <c r="AC103" s="310"/>
    </row>
    <row r="104" spans="1:29" ht="42" customHeight="1" x14ac:dyDescent="0.4">
      <c r="A104" s="67" t="s">
        <v>76</v>
      </c>
      <c r="B104" s="67"/>
      <c r="C104" s="33"/>
      <c r="D104" s="33"/>
      <c r="E104" s="33"/>
      <c r="F104" s="33"/>
      <c r="G104" s="33"/>
      <c r="H104" s="33"/>
      <c r="I104" s="33"/>
      <c r="J104" s="33"/>
      <c r="K104" s="33"/>
      <c r="L104" s="33"/>
      <c r="N104" s="33"/>
      <c r="O104" s="60"/>
      <c r="P104" s="60"/>
      <c r="U104" s="309"/>
      <c r="V104" s="7"/>
      <c r="W104" s="7"/>
      <c r="X104" s="7"/>
      <c r="Y104" s="7"/>
      <c r="Z104" s="7"/>
      <c r="AA104" s="7"/>
      <c r="AB104" s="7"/>
      <c r="AC104" s="310"/>
    </row>
    <row r="105" spans="1:29" ht="42" customHeight="1" x14ac:dyDescent="0.4">
      <c r="A105" s="30" t="s">
        <v>75</v>
      </c>
      <c r="B105" s="234"/>
      <c r="C105" s="235"/>
      <c r="D105" s="235"/>
      <c r="E105" s="235"/>
      <c r="F105" s="235"/>
      <c r="G105" s="235"/>
      <c r="H105" s="235"/>
      <c r="I105" s="235"/>
      <c r="J105" s="235"/>
      <c r="K105" s="235"/>
      <c r="L105" s="235"/>
      <c r="M105" s="236"/>
      <c r="N105" s="33"/>
      <c r="O105" s="60"/>
      <c r="P105" s="60"/>
      <c r="U105" s="309"/>
      <c r="V105" s="7"/>
      <c r="W105" s="7"/>
      <c r="X105" s="7"/>
      <c r="Y105" s="7"/>
      <c r="Z105" s="7"/>
      <c r="AA105" s="7"/>
      <c r="AB105" s="7"/>
      <c r="AC105" s="310"/>
    </row>
    <row r="106" spans="1:29" ht="42" customHeight="1" x14ac:dyDescent="0.4">
      <c r="A106" s="15"/>
      <c r="B106" s="68" t="s">
        <v>77</v>
      </c>
      <c r="N106" s="7"/>
      <c r="U106" s="309"/>
      <c r="V106" s="7"/>
      <c r="W106" s="7"/>
      <c r="X106" s="7"/>
      <c r="Y106" s="7"/>
      <c r="Z106" s="7"/>
      <c r="AA106" s="7"/>
      <c r="AB106" s="7"/>
      <c r="AC106" s="310"/>
    </row>
    <row r="107" spans="1:29" ht="42" customHeight="1" x14ac:dyDescent="0.4">
      <c r="A107" s="67" t="s">
        <v>78</v>
      </c>
      <c r="B107" s="67"/>
      <c r="C107" s="33"/>
      <c r="D107" s="33"/>
      <c r="E107" s="33"/>
      <c r="F107" s="33"/>
      <c r="G107" s="33"/>
      <c r="H107" s="33"/>
      <c r="I107" s="33"/>
      <c r="J107" s="33"/>
      <c r="K107" s="33"/>
      <c r="L107" s="33"/>
      <c r="N107" s="33"/>
      <c r="O107" s="60"/>
      <c r="P107" s="60"/>
      <c r="U107" s="309"/>
      <c r="V107" s="7"/>
      <c r="W107" s="7"/>
      <c r="X107" s="7"/>
      <c r="Y107" s="7"/>
      <c r="Z107" s="7"/>
      <c r="AA107" s="7"/>
      <c r="AB107" s="7"/>
      <c r="AC107" s="310"/>
    </row>
    <row r="108" spans="1:29" ht="42" customHeight="1" x14ac:dyDescent="0.4">
      <c r="A108" s="30" t="s">
        <v>75</v>
      </c>
      <c r="B108" s="234"/>
      <c r="C108" s="235"/>
      <c r="D108" s="235"/>
      <c r="E108" s="235"/>
      <c r="F108" s="235"/>
      <c r="G108" s="235"/>
      <c r="H108" s="235"/>
      <c r="I108" s="235"/>
      <c r="J108" s="235"/>
      <c r="K108" s="235"/>
      <c r="L108" s="235"/>
      <c r="M108" s="236"/>
      <c r="N108" s="33"/>
      <c r="O108" s="60"/>
      <c r="P108" s="60"/>
      <c r="U108" s="309"/>
      <c r="V108" s="7"/>
      <c r="W108" s="7"/>
      <c r="X108" s="7"/>
      <c r="Y108" s="7"/>
      <c r="Z108" s="7"/>
      <c r="AA108" s="7"/>
      <c r="AB108" s="7"/>
      <c r="AC108" s="310"/>
    </row>
    <row r="109" spans="1:29" ht="42" customHeight="1" x14ac:dyDescent="0.4">
      <c r="A109" s="15"/>
      <c r="B109" s="68"/>
      <c r="N109" s="7"/>
      <c r="U109" s="309"/>
      <c r="V109" s="7"/>
      <c r="W109" s="7"/>
      <c r="X109" s="7"/>
      <c r="Y109" s="7"/>
      <c r="Z109" s="7"/>
      <c r="AA109" s="7"/>
      <c r="AB109" s="7"/>
      <c r="AC109" s="310"/>
    </row>
    <row r="110" spans="1:29" ht="23.25" customHeight="1" x14ac:dyDescent="0.4">
      <c r="A110" s="15"/>
      <c r="B110" s="15"/>
      <c r="J110" s="83" t="s">
        <v>29</v>
      </c>
      <c r="P110" s="7"/>
      <c r="U110" s="309"/>
      <c r="V110" s="7"/>
      <c r="W110" s="7"/>
      <c r="X110" s="7"/>
      <c r="Y110" s="7"/>
      <c r="Z110" s="7"/>
      <c r="AA110" s="7"/>
      <c r="AB110" s="7"/>
      <c r="AC110" s="310"/>
    </row>
    <row r="111" spans="1:29" ht="68.25" customHeight="1" x14ac:dyDescent="0.4">
      <c r="A111" s="15"/>
      <c r="B111" s="15"/>
      <c r="C111" s="47" t="s">
        <v>16</v>
      </c>
      <c r="I111" s="47"/>
      <c r="J111" s="55"/>
      <c r="U111" s="309"/>
      <c r="V111" s="7"/>
      <c r="W111" s="7"/>
      <c r="X111" s="7"/>
      <c r="Y111" s="7"/>
      <c r="Z111" s="7"/>
      <c r="AA111" s="7"/>
      <c r="AB111" s="7"/>
      <c r="AC111" s="310"/>
    </row>
    <row r="112" spans="1:29" ht="45" customHeight="1" x14ac:dyDescent="0.4">
      <c r="A112" s="15"/>
      <c r="B112" s="15"/>
      <c r="C112" s="247"/>
      <c r="D112" s="247"/>
      <c r="E112" s="247"/>
      <c r="F112" s="247"/>
      <c r="G112" s="247"/>
      <c r="H112" s="247"/>
      <c r="I112" s="247"/>
      <c r="J112" s="247"/>
      <c r="K112" s="247"/>
      <c r="L112" s="247"/>
      <c r="M112" s="247"/>
      <c r="N112" s="247"/>
      <c r="O112" s="247"/>
      <c r="P112" s="247"/>
      <c r="U112" s="309"/>
      <c r="V112" s="7"/>
      <c r="W112" s="7"/>
      <c r="X112" s="7"/>
      <c r="Y112" s="7"/>
      <c r="Z112" s="7"/>
      <c r="AA112" s="7"/>
      <c r="AB112" s="7"/>
      <c r="AC112" s="310"/>
    </row>
    <row r="113" spans="1:29" ht="68.25" customHeight="1" x14ac:dyDescent="0.4">
      <c r="A113" s="15"/>
      <c r="B113" s="15"/>
      <c r="C113" s="47"/>
      <c r="D113" s="223" t="str">
        <f>C1&amp;"     "</f>
        <v xml:space="preserve">医療機関○○病院     </v>
      </c>
      <c r="E113" s="223"/>
      <c r="F113" s="223"/>
      <c r="G113" s="223"/>
      <c r="H113" s="223"/>
      <c r="I113" s="223"/>
      <c r="J113" s="223"/>
      <c r="K113" s="223"/>
      <c r="L113" s="223"/>
      <c r="M113" s="46" t="s">
        <v>37</v>
      </c>
      <c r="N113" s="46"/>
      <c r="U113" s="309"/>
      <c r="V113" s="7"/>
      <c r="W113" s="7"/>
      <c r="X113" s="7"/>
      <c r="Y113" s="7"/>
      <c r="Z113" s="7"/>
      <c r="AA113" s="7"/>
      <c r="AB113" s="7"/>
      <c r="AC113" s="310"/>
    </row>
    <row r="114" spans="1:29" ht="45.75" customHeight="1" x14ac:dyDescent="0.4">
      <c r="J114" s="15"/>
      <c r="K114" s="15"/>
      <c r="L114" s="15"/>
      <c r="P114" s="30" t="s">
        <v>102</v>
      </c>
      <c r="U114" s="309"/>
      <c r="V114" s="7"/>
      <c r="W114" s="7"/>
      <c r="X114" s="7"/>
      <c r="Y114" s="7"/>
      <c r="Z114" s="7"/>
      <c r="AA114" s="7"/>
      <c r="AB114" s="7"/>
      <c r="AC114" s="310"/>
    </row>
    <row r="115" spans="1:29" ht="45.75" customHeight="1" x14ac:dyDescent="0.4">
      <c r="J115" s="15"/>
      <c r="K115" s="15"/>
      <c r="L115" s="15"/>
      <c r="M115" s="227" t="s">
        <v>54</v>
      </c>
      <c r="N115" s="227"/>
      <c r="O115" s="227"/>
      <c r="P115" s="30"/>
      <c r="U115" s="309"/>
      <c r="V115" s="7"/>
      <c r="W115" s="7"/>
      <c r="X115" s="7"/>
      <c r="Y115" s="7"/>
      <c r="Z115" s="7"/>
      <c r="AA115" s="7"/>
      <c r="AB115" s="7"/>
      <c r="AC115" s="310"/>
    </row>
    <row r="116" spans="1:29" ht="39.75" x14ac:dyDescent="0.4">
      <c r="A116" s="37" t="s">
        <v>15</v>
      </c>
      <c r="B116" s="37"/>
      <c r="C116" s="38"/>
      <c r="D116" s="38"/>
      <c r="E116" s="38"/>
      <c r="F116" s="38"/>
      <c r="G116" s="38"/>
      <c r="H116" s="38"/>
      <c r="I116" s="38"/>
      <c r="J116" s="46"/>
      <c r="K116" s="46"/>
      <c r="L116" s="38"/>
      <c r="M116" s="38"/>
      <c r="N116" s="38"/>
      <c r="O116" s="38"/>
      <c r="P116" s="38"/>
      <c r="U116" s="309"/>
      <c r="V116" s="7"/>
      <c r="W116" s="7"/>
      <c r="X116" s="7"/>
      <c r="Y116" s="7"/>
      <c r="Z116" s="7"/>
      <c r="AA116" s="7"/>
      <c r="AB116" s="7"/>
      <c r="AC116" s="310"/>
    </row>
    <row r="117" spans="1:29" ht="42" customHeight="1" x14ac:dyDescent="0.4">
      <c r="A117" s="38"/>
      <c r="B117" s="38"/>
      <c r="C117" s="38"/>
      <c r="D117" s="38"/>
      <c r="E117" s="38"/>
      <c r="F117" s="38"/>
      <c r="G117" s="38"/>
      <c r="H117" s="38"/>
      <c r="I117" s="38"/>
      <c r="J117" s="38"/>
      <c r="K117" s="38"/>
      <c r="L117" s="38"/>
      <c r="M117" s="38"/>
      <c r="N117" s="38"/>
      <c r="O117" s="38"/>
      <c r="P117" s="38"/>
      <c r="U117" s="309"/>
      <c r="V117" s="7"/>
      <c r="W117" s="7"/>
      <c r="X117" s="7"/>
      <c r="Y117" s="7"/>
      <c r="Z117" s="7"/>
      <c r="AA117" s="7"/>
      <c r="AB117" s="7"/>
      <c r="AC117" s="310"/>
    </row>
    <row r="118" spans="1:29" ht="39.75" x14ac:dyDescent="0.4">
      <c r="A118" s="38"/>
      <c r="B118" s="38"/>
      <c r="C118" s="38"/>
      <c r="D118" s="38"/>
      <c r="E118" s="38"/>
      <c r="F118" s="38"/>
      <c r="G118" s="38"/>
      <c r="H118" s="38"/>
      <c r="I118" s="38"/>
      <c r="J118" s="84" t="s">
        <v>38</v>
      </c>
      <c r="K118" s="50"/>
      <c r="L118" s="84"/>
      <c r="M118" s="267" t="str">
        <f>C1</f>
        <v>医療機関○○病院</v>
      </c>
      <c r="N118" s="267"/>
      <c r="O118" s="267"/>
      <c r="P118" s="267"/>
      <c r="Q118" s="1"/>
      <c r="U118" s="309"/>
      <c r="V118" s="7"/>
      <c r="W118" s="7"/>
      <c r="X118" s="7"/>
      <c r="Y118" s="7"/>
      <c r="Z118" s="7"/>
      <c r="AA118" s="7"/>
      <c r="AB118" s="7"/>
      <c r="AC118" s="310"/>
    </row>
    <row r="119" spans="1:29" ht="39.75" x14ac:dyDescent="0.4">
      <c r="A119" s="38"/>
      <c r="B119" s="38"/>
      <c r="C119" s="38"/>
      <c r="D119" s="38"/>
      <c r="E119" s="38"/>
      <c r="F119" s="38"/>
      <c r="G119" s="38"/>
      <c r="H119" s="38"/>
      <c r="I119" s="38"/>
      <c r="J119" s="84" t="s">
        <v>11</v>
      </c>
      <c r="K119" s="50"/>
      <c r="L119" s="84"/>
      <c r="M119" s="58"/>
      <c r="N119" s="58"/>
      <c r="O119" s="58"/>
      <c r="P119" s="58"/>
      <c r="Q119" s="1"/>
      <c r="U119" s="309"/>
      <c r="V119" s="7"/>
      <c r="W119" s="7"/>
      <c r="X119" s="7"/>
      <c r="Y119" s="7"/>
      <c r="Z119" s="7"/>
      <c r="AA119" s="7"/>
      <c r="AB119" s="7"/>
      <c r="AC119" s="310"/>
    </row>
    <row r="120" spans="1:29" ht="39.75" x14ac:dyDescent="0.4">
      <c r="A120" s="38"/>
      <c r="B120" s="38"/>
      <c r="C120" s="38"/>
      <c r="D120" s="38"/>
      <c r="E120" s="38"/>
      <c r="F120" s="38"/>
      <c r="G120" s="38"/>
      <c r="H120" s="38"/>
      <c r="I120" s="38"/>
      <c r="J120" s="84" t="s">
        <v>12</v>
      </c>
      <c r="K120" s="50"/>
      <c r="L120" s="84"/>
      <c r="M120" s="58"/>
      <c r="N120" s="58"/>
      <c r="O120" s="58"/>
      <c r="P120" s="58"/>
      <c r="Q120" s="1"/>
      <c r="U120" s="309"/>
      <c r="V120" s="7"/>
      <c r="W120" s="7"/>
      <c r="X120" s="7"/>
      <c r="Y120" s="7"/>
      <c r="Z120" s="7"/>
      <c r="AA120" s="7"/>
      <c r="AB120" s="7"/>
      <c r="AC120" s="310"/>
    </row>
    <row r="121" spans="1:29" ht="39.75" x14ac:dyDescent="0.4">
      <c r="A121" s="38"/>
      <c r="B121" s="38"/>
      <c r="C121" s="38"/>
      <c r="D121" s="38"/>
      <c r="E121" s="38"/>
      <c r="F121" s="38"/>
      <c r="G121" s="38"/>
      <c r="H121" s="38"/>
      <c r="I121" s="38"/>
      <c r="J121" s="38"/>
      <c r="K121" s="38"/>
      <c r="L121" s="38"/>
      <c r="M121" s="38"/>
      <c r="N121" s="38"/>
      <c r="O121" s="38"/>
      <c r="P121" s="38"/>
      <c r="U121" s="309"/>
      <c r="V121" s="7"/>
      <c r="W121" s="7"/>
      <c r="X121" s="7"/>
      <c r="Y121" s="7"/>
      <c r="Z121" s="7"/>
      <c r="AA121" s="7"/>
      <c r="AB121" s="7"/>
      <c r="AC121" s="310"/>
    </row>
    <row r="122" spans="1:29" ht="24.75" customHeight="1" x14ac:dyDescent="0.4">
      <c r="A122" s="38"/>
      <c r="B122" s="38"/>
      <c r="C122" s="38"/>
      <c r="D122" s="38"/>
      <c r="E122" s="38"/>
      <c r="F122" s="38"/>
      <c r="G122" s="38"/>
      <c r="H122" s="38"/>
      <c r="I122" s="38"/>
      <c r="J122" s="38"/>
      <c r="K122" s="38"/>
      <c r="L122" s="38"/>
      <c r="M122" s="38"/>
      <c r="N122" s="38"/>
      <c r="O122" s="38"/>
      <c r="P122" s="38"/>
      <c r="U122" s="309"/>
      <c r="V122" s="7"/>
      <c r="W122" s="7"/>
      <c r="X122" s="7"/>
      <c r="Y122" s="7"/>
      <c r="Z122" s="7"/>
      <c r="AA122" s="7"/>
      <c r="AB122" s="7"/>
      <c r="AC122" s="310"/>
    </row>
    <row r="123" spans="1:29" ht="39" customHeight="1" x14ac:dyDescent="0.4">
      <c r="A123" s="229" t="s">
        <v>48</v>
      </c>
      <c r="B123" s="229"/>
      <c r="C123" s="229"/>
      <c r="D123" s="229"/>
      <c r="E123" s="229"/>
      <c r="F123" s="229"/>
      <c r="G123" s="229"/>
      <c r="H123" s="229"/>
      <c r="I123" s="229"/>
      <c r="J123" s="229"/>
      <c r="K123" s="229"/>
      <c r="L123" s="229"/>
      <c r="M123" s="229"/>
      <c r="N123" s="229"/>
      <c r="O123" s="229"/>
      <c r="P123" s="229"/>
      <c r="Q123" s="8"/>
      <c r="U123" s="309"/>
      <c r="V123" s="7"/>
      <c r="W123" s="7"/>
      <c r="X123" s="7"/>
      <c r="Y123" s="7"/>
      <c r="Z123" s="7"/>
      <c r="AA123" s="7"/>
      <c r="AB123" s="7"/>
      <c r="AC123" s="310"/>
    </row>
    <row r="124" spans="1:29" ht="39.75" x14ac:dyDescent="0.4">
      <c r="A124" s="38"/>
      <c r="B124" s="38"/>
      <c r="C124" s="38"/>
      <c r="D124" s="38"/>
      <c r="E124" s="38"/>
      <c r="F124" s="38"/>
      <c r="G124" s="38"/>
      <c r="H124" s="38"/>
      <c r="I124" s="38"/>
      <c r="J124" s="38"/>
      <c r="K124" s="38"/>
      <c r="L124" s="38"/>
      <c r="M124" s="38"/>
      <c r="N124" s="38"/>
      <c r="O124" s="38"/>
      <c r="P124" s="38"/>
      <c r="U124" s="309"/>
      <c r="V124" s="7"/>
      <c r="W124" s="7"/>
      <c r="X124" s="7"/>
      <c r="Y124" s="7"/>
      <c r="Z124" s="7"/>
      <c r="AA124" s="7"/>
      <c r="AB124" s="7"/>
      <c r="AC124" s="310"/>
    </row>
    <row r="125" spans="1:29" ht="33" customHeight="1" x14ac:dyDescent="0.4">
      <c r="A125" s="38"/>
      <c r="B125" s="38"/>
      <c r="C125" s="38"/>
      <c r="D125" s="38"/>
      <c r="E125" s="38"/>
      <c r="F125" s="38"/>
      <c r="G125" s="38"/>
      <c r="H125" s="38"/>
      <c r="I125" s="38"/>
      <c r="J125" s="38"/>
      <c r="K125" s="38"/>
      <c r="L125" s="38"/>
      <c r="M125" s="38"/>
      <c r="N125" s="38"/>
      <c r="O125" s="38"/>
      <c r="P125" s="38"/>
      <c r="U125" s="309"/>
      <c r="V125" s="7"/>
      <c r="W125" s="7"/>
      <c r="X125" s="7"/>
      <c r="Y125" s="7"/>
      <c r="Z125" s="7"/>
      <c r="AA125" s="7"/>
      <c r="AB125" s="7"/>
      <c r="AC125" s="310"/>
    </row>
    <row r="126" spans="1:29" ht="41.25" customHeight="1" x14ac:dyDescent="0.4">
      <c r="A126" s="38"/>
      <c r="B126" s="38"/>
      <c r="C126" s="38"/>
      <c r="D126" s="38"/>
      <c r="E126" s="38"/>
      <c r="F126" s="38"/>
      <c r="G126" s="38"/>
      <c r="H126" s="38"/>
      <c r="I126" s="38"/>
      <c r="J126" s="38"/>
      <c r="K126" s="38"/>
      <c r="L126" s="38"/>
      <c r="M126" s="38"/>
      <c r="N126" s="38"/>
      <c r="O126" s="38"/>
      <c r="P126" s="38"/>
      <c r="U126" s="309"/>
      <c r="V126" s="7"/>
      <c r="W126" s="7"/>
      <c r="X126" s="7"/>
      <c r="Y126" s="7"/>
      <c r="Z126" s="7"/>
      <c r="AA126" s="7"/>
      <c r="AB126" s="7"/>
      <c r="AC126" s="310"/>
    </row>
    <row r="127" spans="1:29" ht="75" customHeight="1" x14ac:dyDescent="0.4">
      <c r="A127" s="268" t="s">
        <v>105</v>
      </c>
      <c r="B127" s="268"/>
      <c r="C127" s="268"/>
      <c r="D127" s="268"/>
      <c r="E127" s="268"/>
      <c r="F127" s="268"/>
      <c r="G127" s="268"/>
      <c r="H127" s="268"/>
      <c r="I127" s="268"/>
      <c r="J127" s="268"/>
      <c r="K127" s="268"/>
      <c r="L127" s="268"/>
      <c r="M127" s="268"/>
      <c r="N127" s="268"/>
      <c r="O127" s="268"/>
      <c r="P127" s="268"/>
      <c r="Q127" s="6"/>
      <c r="U127" s="309"/>
      <c r="V127" s="7"/>
      <c r="W127" s="7"/>
      <c r="X127" s="7"/>
      <c r="Y127" s="7"/>
      <c r="Z127" s="7"/>
      <c r="AA127" s="7"/>
      <c r="AB127" s="7"/>
      <c r="AC127" s="310"/>
    </row>
    <row r="128" spans="1:29" x14ac:dyDescent="0.4">
      <c r="C128" s="5"/>
      <c r="D128" s="5"/>
      <c r="E128" s="5"/>
      <c r="F128" s="5"/>
      <c r="G128" s="5"/>
      <c r="H128" s="5"/>
      <c r="I128" s="5"/>
      <c r="U128" s="309"/>
      <c r="V128" s="7"/>
      <c r="W128" s="7"/>
      <c r="X128" s="7"/>
      <c r="Y128" s="7"/>
      <c r="Z128" s="7"/>
      <c r="AA128" s="7"/>
      <c r="AB128" s="7"/>
      <c r="AC128" s="310"/>
    </row>
    <row r="129" spans="1:29" ht="48.75" customHeight="1" x14ac:dyDescent="0.4">
      <c r="C129" s="2"/>
      <c r="D129" s="1"/>
      <c r="E129" s="1"/>
      <c r="F129" s="3"/>
      <c r="G129" s="3"/>
      <c r="H129" s="4"/>
      <c r="I129" s="4"/>
      <c r="U129" s="309"/>
      <c r="V129" s="7"/>
      <c r="W129" s="7"/>
      <c r="X129" s="7"/>
      <c r="Y129" s="7"/>
      <c r="Z129" s="7"/>
      <c r="AA129" s="7"/>
      <c r="AB129" s="7"/>
      <c r="AC129" s="310"/>
    </row>
    <row r="130" spans="1:29" ht="58.5" x14ac:dyDescent="1.1000000000000001">
      <c r="C130" s="48" t="s">
        <v>13</v>
      </c>
      <c r="D130" s="49"/>
      <c r="E130" s="49"/>
      <c r="F130" s="269">
        <f>SUM(D150,J150,O150)</f>
        <v>0</v>
      </c>
      <c r="G130" s="269"/>
      <c r="H130" s="269"/>
      <c r="I130" s="269"/>
      <c r="J130" s="269"/>
      <c r="K130" s="269"/>
      <c r="L130" s="269"/>
      <c r="M130" s="7"/>
      <c r="N130" s="7"/>
      <c r="O130" s="7"/>
      <c r="U130" s="309"/>
      <c r="V130" s="7"/>
      <c r="W130" s="7"/>
      <c r="X130" s="7"/>
      <c r="Y130" s="7"/>
      <c r="Z130" s="7"/>
      <c r="AA130" s="7"/>
      <c r="AB130" s="7"/>
      <c r="AC130" s="310"/>
    </row>
    <row r="131" spans="1:29" x14ac:dyDescent="0.4">
      <c r="U131" s="309"/>
      <c r="V131" s="7"/>
      <c r="W131" s="7"/>
      <c r="X131" s="7"/>
      <c r="Y131" s="7"/>
      <c r="Z131" s="7"/>
      <c r="AA131" s="7"/>
      <c r="AB131" s="7"/>
      <c r="AC131" s="310"/>
    </row>
    <row r="132" spans="1:29" ht="59.25" customHeight="1" x14ac:dyDescent="0.4">
      <c r="U132" s="309"/>
      <c r="V132" s="7"/>
      <c r="W132" s="7"/>
      <c r="X132" s="7"/>
      <c r="Y132" s="7"/>
      <c r="Z132" s="7"/>
      <c r="AA132" s="7"/>
      <c r="AB132" s="7"/>
      <c r="AC132" s="310"/>
    </row>
    <row r="133" spans="1:29" ht="35.25" x14ac:dyDescent="0.4">
      <c r="A133" s="34" t="s">
        <v>14</v>
      </c>
      <c r="B133" s="34"/>
      <c r="C133" s="34"/>
      <c r="D133" s="34"/>
      <c r="E133" s="34"/>
      <c r="F133" s="34"/>
      <c r="G133" s="34"/>
      <c r="H133" s="34"/>
      <c r="I133" s="34"/>
      <c r="J133" s="34"/>
      <c r="K133" s="34"/>
      <c r="L133" s="34"/>
      <c r="M133" s="34"/>
      <c r="N133" s="34"/>
      <c r="O133" s="34"/>
      <c r="P133" s="34"/>
      <c r="U133" s="309"/>
      <c r="V133" s="7"/>
      <c r="W133" s="7"/>
      <c r="X133" s="7"/>
      <c r="Y133" s="7"/>
      <c r="Z133" s="7"/>
      <c r="AA133" s="7"/>
      <c r="AB133" s="7"/>
      <c r="AC133" s="310"/>
    </row>
    <row r="134" spans="1:29" ht="11.25" customHeight="1" x14ac:dyDescent="0.4">
      <c r="A134" s="34"/>
      <c r="B134" s="34"/>
      <c r="C134" s="34"/>
      <c r="D134" s="34"/>
      <c r="E134" s="34"/>
      <c r="F134" s="34"/>
      <c r="G134" s="34"/>
      <c r="H134" s="34"/>
      <c r="I134" s="34"/>
      <c r="J134" s="34"/>
      <c r="K134" s="34"/>
      <c r="L134" s="34"/>
      <c r="M134" s="34"/>
      <c r="N134" s="34"/>
      <c r="O134" s="34"/>
      <c r="P134" s="81"/>
      <c r="U134" s="309"/>
      <c r="V134" s="7"/>
      <c r="W134" s="7"/>
      <c r="X134" s="7"/>
      <c r="Y134" s="7"/>
      <c r="Z134" s="7"/>
      <c r="AA134" s="7"/>
      <c r="AB134" s="7"/>
      <c r="AC134" s="310"/>
    </row>
    <row r="135" spans="1:29" ht="35.25" customHeight="1" x14ac:dyDescent="0.4">
      <c r="A135" s="105" t="s">
        <v>104</v>
      </c>
      <c r="B135" s="105"/>
      <c r="C135" s="105"/>
      <c r="D135" s="105"/>
      <c r="E135" s="105"/>
      <c r="F135" s="34"/>
      <c r="G135" s="34"/>
      <c r="H135" s="34"/>
      <c r="I135" s="34"/>
      <c r="M135" s="105"/>
      <c r="N135" s="105"/>
      <c r="O135" s="105"/>
      <c r="P135" s="105"/>
      <c r="U135" s="309"/>
      <c r="V135" s="7"/>
      <c r="W135" s="7"/>
      <c r="X135" s="7"/>
      <c r="Y135" s="7"/>
      <c r="Z135" s="7"/>
      <c r="AA135" s="7"/>
      <c r="AB135" s="7"/>
      <c r="AC135" s="310"/>
    </row>
    <row r="136" spans="1:29" ht="35.25" customHeight="1" x14ac:dyDescent="0.4">
      <c r="A136" s="283" t="s">
        <v>122</v>
      </c>
      <c r="B136" s="283"/>
      <c r="C136" s="283"/>
      <c r="D136" s="283"/>
      <c r="E136" s="283"/>
      <c r="F136" s="283"/>
      <c r="G136" s="283"/>
      <c r="H136" s="283"/>
      <c r="I136" s="93"/>
      <c r="J136" s="121">
        <f>N62</f>
        <v>0</v>
      </c>
      <c r="K136" s="105" t="s">
        <v>119</v>
      </c>
      <c r="L136" s="105"/>
      <c r="M136" s="105"/>
      <c r="N136" s="105"/>
      <c r="O136" s="105"/>
      <c r="P136" s="105"/>
      <c r="U136" s="309"/>
      <c r="V136" s="7"/>
      <c r="W136" s="7"/>
      <c r="X136" s="7"/>
      <c r="Y136" s="7"/>
      <c r="Z136" s="7"/>
      <c r="AA136" s="7"/>
      <c r="AB136" s="7"/>
      <c r="AC136" s="310"/>
    </row>
    <row r="137" spans="1:29" s="93" customFormat="1" ht="35.25" customHeight="1" x14ac:dyDescent="0.4">
      <c r="A137" s="132" t="s">
        <v>123</v>
      </c>
      <c r="B137" s="129"/>
      <c r="C137" s="129"/>
      <c r="D137" s="129"/>
      <c r="E137" s="129"/>
      <c r="F137" s="129"/>
      <c r="G137" s="129"/>
      <c r="H137" s="129"/>
      <c r="J137" s="121"/>
      <c r="K137" s="128"/>
      <c r="L137" s="128"/>
      <c r="M137" s="128"/>
      <c r="N137" s="128"/>
      <c r="O137" s="128"/>
      <c r="P137" s="128"/>
      <c r="U137" s="309"/>
      <c r="V137" s="7"/>
      <c r="W137" s="7"/>
      <c r="X137" s="7"/>
      <c r="Y137" s="7"/>
      <c r="Z137" s="7"/>
      <c r="AA137" s="7"/>
      <c r="AB137" s="7"/>
      <c r="AC137" s="310"/>
    </row>
    <row r="138" spans="1:29" ht="35.25" x14ac:dyDescent="0.4">
      <c r="A138" s="81"/>
      <c r="B138" s="81"/>
      <c r="C138" s="81"/>
      <c r="D138" s="81"/>
      <c r="E138" s="81"/>
      <c r="F138" s="34"/>
      <c r="G138" s="81"/>
      <c r="H138" s="40"/>
      <c r="I138" s="81"/>
      <c r="J138" s="81"/>
      <c r="K138" s="81"/>
      <c r="L138" s="81"/>
      <c r="M138" s="81"/>
      <c r="N138" s="81"/>
      <c r="O138" s="81"/>
      <c r="P138" s="81"/>
      <c r="U138" s="309"/>
      <c r="V138" s="7"/>
      <c r="W138" s="7"/>
      <c r="X138" s="7"/>
      <c r="Y138" s="7"/>
      <c r="Z138" s="7"/>
      <c r="AA138" s="7"/>
      <c r="AB138" s="7"/>
      <c r="AC138" s="310"/>
    </row>
    <row r="139" spans="1:29" ht="52.5" customHeight="1" x14ac:dyDescent="0.4">
      <c r="A139" s="34"/>
      <c r="B139" s="34"/>
      <c r="C139" s="274" t="s">
        <v>112</v>
      </c>
      <c r="D139" s="274"/>
      <c r="E139" s="274"/>
      <c r="F139" s="274"/>
      <c r="G139" s="284"/>
      <c r="H139" s="273" t="s">
        <v>138</v>
      </c>
      <c r="I139" s="274"/>
      <c r="J139" s="274"/>
      <c r="K139" s="274"/>
      <c r="L139" s="274"/>
      <c r="M139" s="274"/>
      <c r="N139" s="274"/>
      <c r="O139" s="274"/>
      <c r="P139" s="274"/>
      <c r="R139" s="12"/>
      <c r="U139" s="309"/>
      <c r="V139" s="7"/>
      <c r="W139" s="7"/>
      <c r="X139" s="7"/>
      <c r="Y139" s="7"/>
      <c r="Z139" s="7"/>
      <c r="AA139" s="7"/>
      <c r="AB139" s="7"/>
      <c r="AC139" s="310"/>
    </row>
    <row r="140" spans="1:29" ht="43.5" customHeight="1" x14ac:dyDescent="0.4">
      <c r="A140" s="81"/>
      <c r="B140" s="81"/>
      <c r="C140" s="285"/>
      <c r="D140" s="285"/>
      <c r="E140" s="285"/>
      <c r="F140" s="285"/>
      <c r="G140" s="286"/>
      <c r="H140" s="287" t="s">
        <v>106</v>
      </c>
      <c r="I140" s="288"/>
      <c r="J140" s="288"/>
      <c r="K140" s="288"/>
      <c r="L140" s="288"/>
      <c r="M140" s="287" t="s">
        <v>107</v>
      </c>
      <c r="N140" s="288"/>
      <c r="O140" s="288"/>
      <c r="P140" s="288"/>
      <c r="R140" s="13"/>
      <c r="U140" s="309"/>
      <c r="V140" s="7"/>
      <c r="W140" s="7"/>
      <c r="X140" s="7"/>
      <c r="Y140" s="7"/>
      <c r="Z140" s="7"/>
      <c r="AA140" s="7"/>
      <c r="AB140" s="7"/>
      <c r="AC140" s="310"/>
    </row>
    <row r="141" spans="1:29" ht="39" customHeight="1" x14ac:dyDescent="0.4">
      <c r="A141" s="113">
        <v>44836</v>
      </c>
      <c r="B141" s="35"/>
      <c r="C141" s="41">
        <f>L11</f>
        <v>0</v>
      </c>
      <c r="D141" s="260">
        <f t="shared" ref="D141:D148" si="48">C141*100000</f>
        <v>0</v>
      </c>
      <c r="E141" s="260"/>
      <c r="F141" s="260"/>
      <c r="G141" s="260"/>
      <c r="H141" s="261">
        <f>IF($J$136&gt;=4,O12,0)</f>
        <v>0</v>
      </c>
      <c r="I141" s="262"/>
      <c r="J141" s="188">
        <f t="shared" ref="J141:J148" si="49">H141*7550</f>
        <v>0</v>
      </c>
      <c r="K141" s="188"/>
      <c r="L141" s="188"/>
      <c r="M141" s="123">
        <f>IF($J$136&gt;=4,O13,0)</f>
        <v>0</v>
      </c>
      <c r="N141" s="107"/>
      <c r="O141" s="188">
        <f t="shared" ref="O141:O148" si="50">M141*2760</f>
        <v>0</v>
      </c>
      <c r="P141" s="188"/>
      <c r="U141" s="309"/>
      <c r="V141" s="7"/>
      <c r="W141" s="314">
        <f>IF(C141&gt;0,SUMIFS(V9:AB9,C9:I9,"=○",V9:AB9,"&gt;=50"),0)</f>
        <v>0</v>
      </c>
      <c r="X141" s="7"/>
      <c r="Y141" s="7"/>
      <c r="Z141" s="7"/>
      <c r="AA141" s="7"/>
      <c r="AB141" s="7"/>
      <c r="AC141" s="310"/>
    </row>
    <row r="142" spans="1:29" ht="39" customHeight="1" x14ac:dyDescent="0.4">
      <c r="A142" s="113">
        <f>A141+7</f>
        <v>44843</v>
      </c>
      <c r="B142" s="35"/>
      <c r="C142" s="41">
        <f>L17</f>
        <v>0</v>
      </c>
      <c r="D142" s="260">
        <f t="shared" si="48"/>
        <v>0</v>
      </c>
      <c r="E142" s="260"/>
      <c r="F142" s="260"/>
      <c r="G142" s="260"/>
      <c r="H142" s="261">
        <f>IF($J$136&gt;=4,O18,0)</f>
        <v>0</v>
      </c>
      <c r="I142" s="262"/>
      <c r="J142" s="188">
        <f t="shared" si="49"/>
        <v>0</v>
      </c>
      <c r="K142" s="188"/>
      <c r="L142" s="188"/>
      <c r="M142" s="123">
        <f>IF($J$136&gt;=4,O19,0)</f>
        <v>0</v>
      </c>
      <c r="N142" s="107"/>
      <c r="O142" s="188">
        <f t="shared" si="50"/>
        <v>0</v>
      </c>
      <c r="P142" s="188"/>
      <c r="U142" s="309"/>
      <c r="V142" s="7"/>
      <c r="W142" s="314">
        <f>IF(C142&gt;0,SUMIFS(V15:AB15,C15:I15,"=○",V15:AB15,"&gt;=50"),0)</f>
        <v>0</v>
      </c>
      <c r="X142" s="7"/>
      <c r="Y142" s="7"/>
      <c r="Z142" s="7"/>
      <c r="AA142" s="7"/>
      <c r="AB142" s="7"/>
      <c r="AC142" s="310"/>
    </row>
    <row r="143" spans="1:29" ht="39" customHeight="1" x14ac:dyDescent="0.4">
      <c r="A143" s="113">
        <f t="shared" ref="A143:A149" si="51">A142+7</f>
        <v>44850</v>
      </c>
      <c r="B143" s="35"/>
      <c r="C143" s="41">
        <f>L23</f>
        <v>0</v>
      </c>
      <c r="D143" s="260">
        <f t="shared" si="48"/>
        <v>0</v>
      </c>
      <c r="E143" s="260"/>
      <c r="F143" s="260"/>
      <c r="G143" s="260"/>
      <c r="H143" s="261">
        <f>IF($J$136&gt;=4,O24,0)</f>
        <v>0</v>
      </c>
      <c r="I143" s="262"/>
      <c r="J143" s="188">
        <f t="shared" si="49"/>
        <v>0</v>
      </c>
      <c r="K143" s="188"/>
      <c r="L143" s="188"/>
      <c r="M143" s="123">
        <f>IF($J$136&gt;=4,O25,0)</f>
        <v>0</v>
      </c>
      <c r="N143" s="107"/>
      <c r="O143" s="188">
        <f t="shared" si="50"/>
        <v>0</v>
      </c>
      <c r="P143" s="188"/>
      <c r="U143" s="309"/>
      <c r="V143" s="7"/>
      <c r="W143" s="314">
        <f>IF(C143&gt;0,SUMIFS(V21:AB21,C21:I21,"=○",V21:AB21,"&gt;=50"),0)</f>
        <v>0</v>
      </c>
      <c r="X143" s="7"/>
      <c r="Y143" s="7"/>
      <c r="Z143" s="7"/>
      <c r="AA143" s="7"/>
      <c r="AB143" s="7"/>
      <c r="AC143" s="310"/>
    </row>
    <row r="144" spans="1:29" ht="39" customHeight="1" x14ac:dyDescent="0.4">
      <c r="A144" s="113">
        <f t="shared" si="51"/>
        <v>44857</v>
      </c>
      <c r="B144" s="35"/>
      <c r="C144" s="41">
        <f>L29</f>
        <v>0</v>
      </c>
      <c r="D144" s="260">
        <f t="shared" si="48"/>
        <v>0</v>
      </c>
      <c r="E144" s="260"/>
      <c r="F144" s="260"/>
      <c r="G144" s="260"/>
      <c r="H144" s="261">
        <f>IF($J$136&gt;=4,O30,0)</f>
        <v>0</v>
      </c>
      <c r="I144" s="262"/>
      <c r="J144" s="188">
        <f t="shared" si="49"/>
        <v>0</v>
      </c>
      <c r="K144" s="188"/>
      <c r="L144" s="188"/>
      <c r="M144" s="123">
        <f>IF($J$136&gt;=4,O31,0)</f>
        <v>0</v>
      </c>
      <c r="N144" s="107"/>
      <c r="O144" s="188">
        <f t="shared" si="50"/>
        <v>0</v>
      </c>
      <c r="P144" s="188"/>
      <c r="U144" s="309"/>
      <c r="V144" s="7"/>
      <c r="W144" s="314">
        <f>IF(C144&gt;0,SUMIFS(V27:AB27,C27:I27,"=○",V27:AB27,"&gt;=50"),0)</f>
        <v>0</v>
      </c>
      <c r="X144" s="7"/>
      <c r="Y144" s="7"/>
      <c r="Z144" s="7"/>
      <c r="AA144" s="7"/>
      <c r="AB144" s="7"/>
      <c r="AC144" s="310"/>
    </row>
    <row r="145" spans="1:29" ht="39" customHeight="1" x14ac:dyDescent="0.4">
      <c r="A145" s="113">
        <f t="shared" si="51"/>
        <v>44864</v>
      </c>
      <c r="B145" s="35"/>
      <c r="C145" s="41">
        <f>L35</f>
        <v>0</v>
      </c>
      <c r="D145" s="260">
        <f t="shared" si="48"/>
        <v>0</v>
      </c>
      <c r="E145" s="260"/>
      <c r="F145" s="260"/>
      <c r="G145" s="260"/>
      <c r="H145" s="261">
        <f>IF($J$136&gt;=4,O36,0)</f>
        <v>0</v>
      </c>
      <c r="I145" s="262"/>
      <c r="J145" s="188">
        <f t="shared" si="49"/>
        <v>0</v>
      </c>
      <c r="K145" s="188"/>
      <c r="L145" s="188"/>
      <c r="M145" s="123">
        <f>IF($J$136&gt;=4,O37,0)</f>
        <v>0</v>
      </c>
      <c r="N145" s="107"/>
      <c r="O145" s="188">
        <f t="shared" si="50"/>
        <v>0</v>
      </c>
      <c r="P145" s="188"/>
      <c r="U145" s="309"/>
      <c r="V145" s="7"/>
      <c r="W145" s="314">
        <f>IF(C145&gt;0,SUMIFS(V33:AB33,C33:I33,"=○",V33:AB33,"&gt;=50"),0)</f>
        <v>0</v>
      </c>
      <c r="X145" s="7"/>
      <c r="Y145" s="7"/>
      <c r="Z145" s="7"/>
      <c r="AA145" s="7"/>
      <c r="AB145" s="7"/>
      <c r="AC145" s="310"/>
    </row>
    <row r="146" spans="1:29" ht="39" customHeight="1" x14ac:dyDescent="0.4">
      <c r="A146" s="113">
        <f t="shared" si="51"/>
        <v>44871</v>
      </c>
      <c r="B146" s="35"/>
      <c r="C146" s="41">
        <f>L41</f>
        <v>0</v>
      </c>
      <c r="D146" s="260">
        <f t="shared" si="48"/>
        <v>0</v>
      </c>
      <c r="E146" s="260"/>
      <c r="F146" s="260"/>
      <c r="G146" s="260"/>
      <c r="H146" s="261">
        <f>IF($J$136&gt;=4,O42,0)</f>
        <v>0</v>
      </c>
      <c r="I146" s="262"/>
      <c r="J146" s="188">
        <f t="shared" si="49"/>
        <v>0</v>
      </c>
      <c r="K146" s="188"/>
      <c r="L146" s="188"/>
      <c r="M146" s="123">
        <f>IF($J$136&gt;=4,O43,0)</f>
        <v>0</v>
      </c>
      <c r="N146" s="107"/>
      <c r="O146" s="188">
        <f t="shared" si="50"/>
        <v>0</v>
      </c>
      <c r="P146" s="188"/>
      <c r="U146" s="309"/>
      <c r="V146" s="7"/>
      <c r="W146" s="314">
        <f>IF(C146&gt;0,SUMIFS(V39:AB39,C39:I39,"=○",V39:AB39,"&gt;=50"),0)</f>
        <v>0</v>
      </c>
      <c r="X146" s="7"/>
      <c r="Y146" s="7"/>
      <c r="Z146" s="7"/>
      <c r="AA146" s="7"/>
      <c r="AB146" s="7"/>
      <c r="AC146" s="310"/>
    </row>
    <row r="147" spans="1:29" ht="39" customHeight="1" x14ac:dyDescent="0.4">
      <c r="A147" s="113">
        <f t="shared" si="51"/>
        <v>44878</v>
      </c>
      <c r="B147" s="35"/>
      <c r="C147" s="41">
        <f>L47</f>
        <v>0</v>
      </c>
      <c r="D147" s="260">
        <f t="shared" si="48"/>
        <v>0</v>
      </c>
      <c r="E147" s="260"/>
      <c r="F147" s="260"/>
      <c r="G147" s="260"/>
      <c r="H147" s="261">
        <f>IF($J$136&gt;=4,O48,0)</f>
        <v>0</v>
      </c>
      <c r="I147" s="262"/>
      <c r="J147" s="188">
        <f t="shared" si="49"/>
        <v>0</v>
      </c>
      <c r="K147" s="188"/>
      <c r="L147" s="188"/>
      <c r="M147" s="123">
        <f>IF($J$136&gt;=4,O49,0)</f>
        <v>0</v>
      </c>
      <c r="N147" s="107"/>
      <c r="O147" s="188">
        <f t="shared" si="50"/>
        <v>0</v>
      </c>
      <c r="P147" s="188"/>
      <c r="U147" s="309"/>
      <c r="V147" s="7"/>
      <c r="W147" s="314">
        <f>IF(C147&gt;0,SUMIFS(V45:AB45,C45:I45,"=○",V45:AB45,"&gt;=50"),0)</f>
        <v>0</v>
      </c>
      <c r="X147" s="7"/>
      <c r="Y147" s="7"/>
      <c r="Z147" s="7"/>
      <c r="AA147" s="7"/>
      <c r="AB147" s="7"/>
      <c r="AC147" s="310"/>
    </row>
    <row r="148" spans="1:29" ht="39" customHeight="1" x14ac:dyDescent="0.4">
      <c r="A148" s="113">
        <f t="shared" si="51"/>
        <v>44885</v>
      </c>
      <c r="B148" s="35"/>
      <c r="C148" s="41">
        <f>L53</f>
        <v>0</v>
      </c>
      <c r="D148" s="260">
        <f t="shared" si="48"/>
        <v>0</v>
      </c>
      <c r="E148" s="260"/>
      <c r="F148" s="260"/>
      <c r="G148" s="260"/>
      <c r="H148" s="261">
        <f>IF($J$136&gt;=4,O54,0)</f>
        <v>0</v>
      </c>
      <c r="I148" s="262"/>
      <c r="J148" s="188">
        <f t="shared" si="49"/>
        <v>0</v>
      </c>
      <c r="K148" s="188"/>
      <c r="L148" s="188"/>
      <c r="M148" s="123">
        <f>IF($J$136&gt;=4,O55,0)</f>
        <v>0</v>
      </c>
      <c r="N148" s="107"/>
      <c r="O148" s="188">
        <f t="shared" si="50"/>
        <v>0</v>
      </c>
      <c r="P148" s="188"/>
      <c r="U148" s="309"/>
      <c r="V148" s="7"/>
      <c r="W148" s="314">
        <f>IF(C148&gt;0,SUMIFS(V51:AB51,C51:I51,"=○",V51:AB51,"&gt;=50"),0)</f>
        <v>0</v>
      </c>
      <c r="X148" s="7"/>
      <c r="Y148" s="7"/>
      <c r="Z148" s="7"/>
      <c r="AA148" s="7"/>
      <c r="AB148" s="7"/>
      <c r="AC148" s="310"/>
    </row>
    <row r="149" spans="1:29" s="93" customFormat="1" ht="39" customHeight="1" thickBot="1" x14ac:dyDescent="0.45">
      <c r="A149" s="113">
        <f t="shared" si="51"/>
        <v>44892</v>
      </c>
      <c r="B149" s="35"/>
      <c r="C149" s="41">
        <f>L59</f>
        <v>0</v>
      </c>
      <c r="D149" s="260">
        <f>C149*100000</f>
        <v>0</v>
      </c>
      <c r="E149" s="260"/>
      <c r="F149" s="260"/>
      <c r="G149" s="260"/>
      <c r="H149" s="261">
        <f>IF($J$136&gt;=4,O60,0)</f>
        <v>0</v>
      </c>
      <c r="I149" s="262"/>
      <c r="J149" s="188">
        <f t="shared" ref="J149" si="52">H149*7550</f>
        <v>0</v>
      </c>
      <c r="K149" s="188"/>
      <c r="L149" s="188"/>
      <c r="M149" s="123">
        <f>IF($J$136&gt;=4,O61,0)</f>
        <v>0</v>
      </c>
      <c r="N149" s="107"/>
      <c r="O149" s="188">
        <f t="shared" ref="O149" si="53">M149*2760</f>
        <v>0</v>
      </c>
      <c r="P149" s="188"/>
      <c r="U149" s="309"/>
      <c r="V149" s="7"/>
      <c r="W149" s="314">
        <f>IF(C149&gt;0,SUMIFS(V57:Y57,C57:F57,"=○",V57:Y57,"&gt;=50"),0)</f>
        <v>0</v>
      </c>
      <c r="X149" s="7"/>
      <c r="Y149" s="7"/>
      <c r="Z149" s="7"/>
      <c r="AA149" s="7"/>
      <c r="AB149" s="7"/>
      <c r="AC149" s="310"/>
    </row>
    <row r="150" spans="1:29" ht="39" customHeight="1" thickTop="1" thickBot="1" x14ac:dyDescent="0.45">
      <c r="A150" s="43" t="s">
        <v>31</v>
      </c>
      <c r="B150" s="43"/>
      <c r="C150" s="44">
        <f>SUM(C141:C149)</f>
        <v>0</v>
      </c>
      <c r="D150" s="245">
        <f>SUM(D141:G149)</f>
        <v>0</v>
      </c>
      <c r="E150" s="245"/>
      <c r="F150" s="245"/>
      <c r="G150" s="245"/>
      <c r="H150" s="293">
        <f>SUM(H141:I149)</f>
        <v>0</v>
      </c>
      <c r="I150" s="294"/>
      <c r="J150" s="295">
        <f>SUM(J141:L149)</f>
        <v>0</v>
      </c>
      <c r="K150" s="295"/>
      <c r="L150" s="295"/>
      <c r="M150" s="124">
        <f>SUM(M141:M149)</f>
        <v>0</v>
      </c>
      <c r="N150" s="106"/>
      <c r="O150" s="295">
        <f>SUM(O141:P149)</f>
        <v>0</v>
      </c>
      <c r="P150" s="295"/>
      <c r="U150" s="311"/>
      <c r="V150" s="169"/>
      <c r="W150" s="169"/>
      <c r="X150" s="169"/>
      <c r="Y150" s="169"/>
      <c r="Z150" s="169"/>
      <c r="AA150" s="169"/>
      <c r="AB150" s="169"/>
      <c r="AC150" s="312"/>
    </row>
    <row r="151" spans="1:29" ht="46.5" customHeight="1" x14ac:dyDescent="0.4">
      <c r="A151" s="185" t="s">
        <v>136</v>
      </c>
      <c r="B151" s="42"/>
      <c r="C151" s="42"/>
      <c r="E151" s="246">
        <f>SUM(W141:W149)</f>
        <v>0</v>
      </c>
      <c r="F151" s="246"/>
      <c r="G151" s="246"/>
      <c r="H151" s="45"/>
      <c r="I151" s="45"/>
      <c r="J151" s="45"/>
      <c r="K151" s="45"/>
      <c r="L151" s="45"/>
      <c r="M151" s="45"/>
      <c r="N151" s="45"/>
      <c r="O151" s="45"/>
      <c r="P151" s="45"/>
    </row>
    <row r="152" spans="1:29" s="93" customFormat="1" ht="27.75" customHeight="1" x14ac:dyDescent="0.4">
      <c r="A152" s="42"/>
      <c r="B152" s="42"/>
      <c r="C152" s="42"/>
      <c r="D152" s="181"/>
      <c r="E152" s="182"/>
      <c r="F152" s="182"/>
      <c r="G152" s="182"/>
      <c r="H152" s="45"/>
      <c r="I152" s="45"/>
      <c r="J152" s="45"/>
      <c r="K152" s="45"/>
      <c r="L152" s="45"/>
      <c r="M152" s="45"/>
      <c r="N152" s="45"/>
      <c r="O152" s="45"/>
      <c r="P152" s="45"/>
    </row>
    <row r="153" spans="1:29" s="93" customFormat="1" ht="35.25" x14ac:dyDescent="0.4">
      <c r="A153" s="34" t="s">
        <v>128</v>
      </c>
      <c r="B153" s="34"/>
      <c r="C153" s="34"/>
      <c r="D153" s="34"/>
      <c r="E153" s="34"/>
      <c r="F153" s="34"/>
      <c r="G153" s="34"/>
      <c r="H153" s="34"/>
      <c r="I153" s="34"/>
      <c r="J153" s="171"/>
      <c r="K153" s="171"/>
      <c r="L153" s="171"/>
      <c r="M153" s="171"/>
      <c r="N153" s="173"/>
    </row>
    <row r="154" spans="1:29" s="93" customFormat="1" ht="35.25" x14ac:dyDescent="0.4">
      <c r="A154" s="34"/>
      <c r="B154" s="193" t="s">
        <v>129</v>
      </c>
      <c r="C154" s="193"/>
      <c r="D154" s="303"/>
      <c r="E154" s="304"/>
      <c r="F154" s="304"/>
      <c r="G154" s="304"/>
      <c r="H154" s="304"/>
      <c r="I154" s="304"/>
      <c r="J154" s="304"/>
      <c r="K154" s="304"/>
      <c r="L154" s="304"/>
      <c r="M154" s="305"/>
    </row>
    <row r="155" spans="1:29" s="93" customFormat="1" ht="35.25" x14ac:dyDescent="0.4">
      <c r="A155" s="34"/>
      <c r="B155" s="193" t="s">
        <v>130</v>
      </c>
      <c r="C155" s="193"/>
      <c r="D155" s="306"/>
      <c r="E155" s="306"/>
      <c r="F155" s="306"/>
      <c r="G155" s="306"/>
      <c r="H155" s="306"/>
      <c r="I155" s="306"/>
      <c r="J155" s="306"/>
      <c r="K155" s="306"/>
      <c r="L155" s="306"/>
      <c r="M155" s="306"/>
    </row>
    <row r="156" spans="1:29" s="93" customFormat="1" ht="35.25" x14ac:dyDescent="0.4">
      <c r="A156" s="34"/>
      <c r="B156" s="193" t="s">
        <v>131</v>
      </c>
      <c r="C156" s="193"/>
      <c r="D156" s="306"/>
      <c r="E156" s="306"/>
      <c r="F156" s="306"/>
      <c r="G156" s="306"/>
      <c r="H156" s="306"/>
      <c r="I156" s="306"/>
      <c r="J156" s="306"/>
      <c r="K156" s="306"/>
      <c r="L156" s="306"/>
      <c r="M156" s="306"/>
    </row>
    <row r="157" spans="1:29" s="93" customFormat="1" ht="35.25" x14ac:dyDescent="0.4">
      <c r="A157" s="34"/>
      <c r="B157" s="193" t="s">
        <v>132</v>
      </c>
      <c r="C157" s="193"/>
      <c r="D157" s="306"/>
      <c r="E157" s="306"/>
      <c r="F157" s="306"/>
      <c r="G157" s="306"/>
      <c r="H157" s="306"/>
      <c r="I157" s="306"/>
      <c r="J157" s="306"/>
      <c r="K157" s="306"/>
      <c r="L157" s="306"/>
      <c r="M157" s="306"/>
    </row>
    <row r="158" spans="1:29" s="93" customFormat="1" ht="35.25" x14ac:dyDescent="0.4">
      <c r="A158" s="34"/>
      <c r="B158" s="193" t="s">
        <v>133</v>
      </c>
      <c r="C158" s="193"/>
      <c r="D158" s="306"/>
      <c r="E158" s="306"/>
      <c r="F158" s="306"/>
      <c r="G158" s="306"/>
      <c r="H158" s="306"/>
      <c r="I158" s="306"/>
      <c r="J158" s="306"/>
      <c r="K158" s="306"/>
      <c r="L158" s="306"/>
      <c r="M158" s="306"/>
    </row>
    <row r="159" spans="1:29" s="93" customFormat="1" ht="35.25" x14ac:dyDescent="0.4">
      <c r="A159" s="34"/>
      <c r="B159" s="193" t="s">
        <v>134</v>
      </c>
      <c r="C159" s="193"/>
      <c r="D159" s="306"/>
      <c r="E159" s="306"/>
      <c r="F159" s="306"/>
      <c r="G159" s="306"/>
      <c r="H159" s="306"/>
      <c r="I159" s="306"/>
      <c r="J159" s="306"/>
      <c r="K159" s="306"/>
      <c r="L159" s="306"/>
      <c r="M159" s="306"/>
    </row>
    <row r="160" spans="1:29" s="93" customFormat="1" ht="35.25" x14ac:dyDescent="0.4">
      <c r="A160" s="34"/>
      <c r="B160" s="193" t="s">
        <v>135</v>
      </c>
      <c r="C160" s="193"/>
      <c r="D160" s="306"/>
      <c r="E160" s="306"/>
      <c r="F160" s="306"/>
      <c r="G160" s="306"/>
      <c r="H160" s="306"/>
      <c r="I160" s="306"/>
      <c r="J160" s="306"/>
      <c r="K160" s="306"/>
      <c r="L160" s="306"/>
      <c r="M160" s="306"/>
    </row>
    <row r="161" spans="1:16" s="93" customFormat="1" ht="35.25" x14ac:dyDescent="0.4">
      <c r="A161" s="34"/>
      <c r="B161" s="174" t="s">
        <v>8</v>
      </c>
      <c r="C161" s="179"/>
      <c r="D161" s="175"/>
      <c r="E161" s="175"/>
      <c r="F161" s="176"/>
      <c r="G161" s="176"/>
      <c r="H161" s="176"/>
      <c r="I161" s="176"/>
      <c r="J161" s="176"/>
      <c r="K161" s="176"/>
      <c r="L161" s="176"/>
      <c r="M161" s="177"/>
    </row>
    <row r="162" spans="1:16" s="93" customFormat="1" ht="55.5" customHeight="1" x14ac:dyDescent="0.4">
      <c r="A162" s="34"/>
      <c r="B162" s="248"/>
      <c r="C162" s="249"/>
      <c r="D162" s="249"/>
      <c r="E162" s="249"/>
      <c r="F162" s="249"/>
      <c r="G162" s="249"/>
      <c r="H162" s="249"/>
      <c r="I162" s="249"/>
      <c r="J162" s="249"/>
      <c r="K162" s="249"/>
      <c r="L162" s="249"/>
      <c r="M162" s="250"/>
    </row>
    <row r="163" spans="1:16" s="93" customFormat="1" ht="35.25" customHeight="1" x14ac:dyDescent="0.4">
      <c r="A163" s="34"/>
      <c r="B163" s="34"/>
      <c r="C163" s="178"/>
      <c r="D163" s="178"/>
      <c r="E163" s="178"/>
      <c r="F163" s="178"/>
      <c r="G163" s="178"/>
      <c r="H163" s="178"/>
      <c r="I163" s="178"/>
      <c r="J163" s="178"/>
      <c r="K163" s="178"/>
      <c r="L163" s="178"/>
      <c r="M163" s="178"/>
      <c r="N163" s="178"/>
    </row>
    <row r="164" spans="1:16" ht="46.5" customHeight="1" x14ac:dyDescent="0.4">
      <c r="A164" s="36" t="s">
        <v>19</v>
      </c>
      <c r="B164" s="296"/>
      <c r="C164" s="297"/>
      <c r="D164" s="297"/>
      <c r="E164" s="297"/>
      <c r="F164" s="297"/>
      <c r="G164" s="298"/>
      <c r="H164" s="240" t="s">
        <v>20</v>
      </c>
      <c r="I164" s="240"/>
      <c r="J164" s="240"/>
      <c r="K164" s="299"/>
      <c r="L164" s="300"/>
      <c r="M164" s="300"/>
      <c r="N164" s="300"/>
      <c r="O164" s="300"/>
      <c r="P164" s="301"/>
    </row>
    <row r="165" spans="1:16" ht="46.5" customHeight="1" x14ac:dyDescent="0.4">
      <c r="A165" s="36" t="s">
        <v>21</v>
      </c>
      <c r="B165" s="296"/>
      <c r="C165" s="297"/>
      <c r="D165" s="297"/>
      <c r="E165" s="297"/>
      <c r="F165" s="297"/>
      <c r="G165" s="298"/>
      <c r="H165" s="240" t="s">
        <v>22</v>
      </c>
      <c r="I165" s="240"/>
      <c r="J165" s="240"/>
      <c r="K165" s="302"/>
      <c r="L165" s="302"/>
      <c r="M165" s="302"/>
      <c r="N165" s="302"/>
      <c r="O165" s="302"/>
      <c r="P165" s="302"/>
    </row>
    <row r="166" spans="1:16" ht="46.5" customHeight="1" x14ac:dyDescent="0.4">
      <c r="A166" s="36" t="s">
        <v>23</v>
      </c>
      <c r="B166" s="296"/>
      <c r="C166" s="297"/>
      <c r="D166" s="297"/>
      <c r="E166" s="297"/>
      <c r="F166" s="297"/>
      <c r="G166" s="298"/>
      <c r="H166" s="240" t="s">
        <v>24</v>
      </c>
      <c r="I166" s="240"/>
      <c r="J166" s="240"/>
      <c r="K166" s="302"/>
      <c r="L166" s="302"/>
      <c r="M166" s="302"/>
      <c r="N166" s="302"/>
      <c r="O166" s="302"/>
      <c r="P166" s="302"/>
    </row>
    <row r="167" spans="1:16" ht="46.5" customHeight="1" x14ac:dyDescent="0.4">
      <c r="A167" s="36" t="s">
        <v>26</v>
      </c>
      <c r="B167" s="296"/>
      <c r="C167" s="297"/>
      <c r="D167" s="297"/>
      <c r="E167" s="297"/>
      <c r="F167" s="297"/>
      <c r="G167" s="297"/>
      <c r="H167" s="297"/>
      <c r="I167" s="297"/>
      <c r="J167" s="297"/>
      <c r="K167" s="297"/>
      <c r="L167" s="297"/>
      <c r="M167" s="297"/>
      <c r="N167" s="297"/>
      <c r="O167" s="297"/>
      <c r="P167" s="298"/>
    </row>
    <row r="168" spans="1:16" ht="46.5" customHeight="1" x14ac:dyDescent="0.4">
      <c r="A168" s="36" t="s">
        <v>25</v>
      </c>
      <c r="B168" s="296"/>
      <c r="C168" s="297"/>
      <c r="D168" s="297"/>
      <c r="E168" s="297"/>
      <c r="F168" s="297"/>
      <c r="G168" s="297"/>
      <c r="H168" s="297"/>
      <c r="I168" s="297"/>
      <c r="J168" s="297"/>
      <c r="K168" s="297"/>
      <c r="L168" s="297"/>
      <c r="M168" s="297"/>
      <c r="N168" s="297"/>
      <c r="O168" s="297"/>
      <c r="P168" s="298"/>
    </row>
  </sheetData>
  <mergeCells count="116">
    <mergeCell ref="B164:G164"/>
    <mergeCell ref="H164:J164"/>
    <mergeCell ref="K164:P164"/>
    <mergeCell ref="B167:P167"/>
    <mergeCell ref="B168:P168"/>
    <mergeCell ref="B165:G165"/>
    <mergeCell ref="H165:J165"/>
    <mergeCell ref="K165:P165"/>
    <mergeCell ref="B166:G166"/>
    <mergeCell ref="H166:J166"/>
    <mergeCell ref="K166:P166"/>
    <mergeCell ref="O147:P147"/>
    <mergeCell ref="D148:G148"/>
    <mergeCell ref="H148:I148"/>
    <mergeCell ref="J148:L148"/>
    <mergeCell ref="O148:P148"/>
    <mergeCell ref="H149:I149"/>
    <mergeCell ref="J149:L149"/>
    <mergeCell ref="O149:P149"/>
    <mergeCell ref="D150:G150"/>
    <mergeCell ref="H150:I150"/>
    <mergeCell ref="J150:L150"/>
    <mergeCell ref="O150:P150"/>
    <mergeCell ref="M6:N7"/>
    <mergeCell ref="J144:L144"/>
    <mergeCell ref="O144:P144"/>
    <mergeCell ref="D145:G145"/>
    <mergeCell ref="H145:I145"/>
    <mergeCell ref="J145:L145"/>
    <mergeCell ref="O145:P145"/>
    <mergeCell ref="D146:G146"/>
    <mergeCell ref="H146:I146"/>
    <mergeCell ref="J146:L146"/>
    <mergeCell ref="O146:P146"/>
    <mergeCell ref="J32:L32"/>
    <mergeCell ref="C1:J1"/>
    <mergeCell ref="O6:O7"/>
    <mergeCell ref="P6:Q7"/>
    <mergeCell ref="O141:P141"/>
    <mergeCell ref="M118:P118"/>
    <mergeCell ref="A123:P123"/>
    <mergeCell ref="A127:P127"/>
    <mergeCell ref="F130:L130"/>
    <mergeCell ref="C112:P112"/>
    <mergeCell ref="D113:L113"/>
    <mergeCell ref="M115:O115"/>
    <mergeCell ref="A78:M79"/>
    <mergeCell ref="A80:M81"/>
    <mergeCell ref="A86:O86"/>
    <mergeCell ref="A63:C63"/>
    <mergeCell ref="H139:P139"/>
    <mergeCell ref="N62:N63"/>
    <mergeCell ref="L62:L63"/>
    <mergeCell ref="H62:I63"/>
    <mergeCell ref="A136:H136"/>
    <mergeCell ref="C139:G140"/>
    <mergeCell ref="H140:L140"/>
    <mergeCell ref="M140:P140"/>
    <mergeCell ref="J8:L8"/>
    <mergeCell ref="J6:L7"/>
    <mergeCell ref="J14:L14"/>
    <mergeCell ref="J20:L20"/>
    <mergeCell ref="J26:L26"/>
    <mergeCell ref="D141:G141"/>
    <mergeCell ref="H141:I141"/>
    <mergeCell ref="J141:L141"/>
    <mergeCell ref="D149:G149"/>
    <mergeCell ref="B108:M108"/>
    <mergeCell ref="D63:E63"/>
    <mergeCell ref="A100:O100"/>
    <mergeCell ref="B105:M105"/>
    <mergeCell ref="B92:M92"/>
    <mergeCell ref="B95:M95"/>
    <mergeCell ref="D142:G142"/>
    <mergeCell ref="H142:I142"/>
    <mergeCell ref="J142:L142"/>
    <mergeCell ref="O142:P142"/>
    <mergeCell ref="D143:G143"/>
    <mergeCell ref="H143:I143"/>
    <mergeCell ref="J143:L143"/>
    <mergeCell ref="O143:P143"/>
    <mergeCell ref="D144:G144"/>
    <mergeCell ref="A33:B33"/>
    <mergeCell ref="A39:B39"/>
    <mergeCell ref="A57:B57"/>
    <mergeCell ref="A7:B8"/>
    <mergeCell ref="A9:B9"/>
    <mergeCell ref="A15:B15"/>
    <mergeCell ref="A21:B21"/>
    <mergeCell ref="A27:B27"/>
    <mergeCell ref="A45:B45"/>
    <mergeCell ref="A51:B51"/>
    <mergeCell ref="B162:M162"/>
    <mergeCell ref="B157:C157"/>
    <mergeCell ref="B158:C158"/>
    <mergeCell ref="B159:C159"/>
    <mergeCell ref="B154:C154"/>
    <mergeCell ref="B155:C155"/>
    <mergeCell ref="B156:C156"/>
    <mergeCell ref="J38:L38"/>
    <mergeCell ref="J44:L44"/>
    <mergeCell ref="J50:L50"/>
    <mergeCell ref="J56:L56"/>
    <mergeCell ref="H144:I144"/>
    <mergeCell ref="D147:G147"/>
    <mergeCell ref="H147:I147"/>
    <mergeCell ref="J147:L147"/>
    <mergeCell ref="E151:G151"/>
    <mergeCell ref="B160:C160"/>
    <mergeCell ref="D154:M154"/>
    <mergeCell ref="D155:M155"/>
    <mergeCell ref="D156:M156"/>
    <mergeCell ref="D157:M157"/>
    <mergeCell ref="D158:M158"/>
    <mergeCell ref="D159:M159"/>
    <mergeCell ref="D160:M160"/>
  </mergeCells>
  <phoneticPr fontId="2"/>
  <dataValidations disablePrompts="1" count="1">
    <dataValidation type="list" allowBlank="1" showInputMessage="1" showErrorMessage="1" sqref="C9:I9 C15:I15 C21:I21 C27:I27 C33:I33 C39:I39 C45:I45 C51:I51 C57:F57">
      <formula1>"○,　"</formula1>
    </dataValidation>
  </dataValidations>
  <pageMargins left="0.70866141732283472" right="0.70866141732283472" top="0.74803149606299213" bottom="0.74803149606299213" header="0.31496062992125984" footer="0.31496062992125984"/>
  <pageSetup paperSize="9" scale="34" fitToHeight="0" orientation="portrait" cellComments="asDisplayed" r:id="rId1"/>
  <rowBreaks count="2" manualBreakCount="2">
    <brk id="64" max="16383" man="1"/>
    <brk id="1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リストデータ</vt:lpstr>
      <vt:lpstr>診療所</vt:lpstr>
      <vt:lpstr>病院</vt:lpstr>
      <vt:lpstr>診療所!Print_Area</vt:lpstr>
      <vt:lpstr>病院!Print_Area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足立 玄洋(adachi-genyou)</cp:lastModifiedBy>
  <cp:lastPrinted>2022-09-22T05:34:17Z</cp:lastPrinted>
  <dcterms:created xsi:type="dcterms:W3CDTF">2021-05-25T06:48:22Z</dcterms:created>
  <dcterms:modified xsi:type="dcterms:W3CDTF">2022-09-27T08:20:03Z</dcterms:modified>
</cp:coreProperties>
</file>