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tabRatio="737" firstSheet="1" activeTab="1"/>
  </bookViews>
  <sheets>
    <sheet name="リストデータ" sheetId="14" state="hidden" r:id="rId1"/>
    <sheet name="診療所(第１週と第２週を合算しない)" sheetId="9" r:id="rId2"/>
    <sheet name="診療所(第１週と第２週を合算する）" sheetId="15" r:id="rId3"/>
    <sheet name="病院" sheetId="10" r:id="rId4"/>
  </sheets>
  <definedNames>
    <definedName name="_xlnm._FilterDatabase" localSheetId="1" hidden="1">'診療所(第１週と第２週を合算しない)'!$A$8:$N$39</definedName>
    <definedName name="_xlnm._FilterDatabase" localSheetId="2" hidden="1">'診療所(第１週と第２週を合算する）'!$A$8:$N$39</definedName>
    <definedName name="_xlnm._FilterDatabase" localSheetId="3" hidden="1">病院!$A$8:$P$68</definedName>
    <definedName name="_xlnm.Print_Area" localSheetId="1">'診療所(第１週と第２週を合算しない)'!$A$1:$O$132</definedName>
    <definedName name="_xlnm.Print_Area" localSheetId="2">'診療所(第１週と第２週を合算する）'!$A$1:$O$131</definedName>
    <definedName name="_xlnm.Print_Area" localSheetId="3">病院!$A$1:$P$163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0" l="1"/>
  <c r="H11" i="10"/>
  <c r="I17" i="10"/>
  <c r="H17" i="10"/>
  <c r="G17" i="10"/>
  <c r="F17" i="10"/>
  <c r="E17" i="10"/>
  <c r="D17" i="10"/>
  <c r="C17" i="10"/>
  <c r="I23" i="10"/>
  <c r="H23" i="10"/>
  <c r="G23" i="10"/>
  <c r="F23" i="10"/>
  <c r="E23" i="10"/>
  <c r="D23" i="10"/>
  <c r="C23" i="10"/>
  <c r="I29" i="10"/>
  <c r="H29" i="10"/>
  <c r="G29" i="10"/>
  <c r="F29" i="10"/>
  <c r="E29" i="10"/>
  <c r="D29" i="10"/>
  <c r="C29" i="10"/>
  <c r="I35" i="10"/>
  <c r="H35" i="10"/>
  <c r="G35" i="10"/>
  <c r="F35" i="10"/>
  <c r="E35" i="10"/>
  <c r="D35" i="10"/>
  <c r="C35" i="10"/>
  <c r="I41" i="10"/>
  <c r="H41" i="10"/>
  <c r="G41" i="10"/>
  <c r="F41" i="10"/>
  <c r="E41" i="10"/>
  <c r="D41" i="10"/>
  <c r="C41" i="10"/>
  <c r="I47" i="10"/>
  <c r="H47" i="10"/>
  <c r="G47" i="10"/>
  <c r="F47" i="10"/>
  <c r="E47" i="10"/>
  <c r="D47" i="10"/>
  <c r="C47" i="10"/>
  <c r="I53" i="10"/>
  <c r="H53" i="10"/>
  <c r="G53" i="10"/>
  <c r="F53" i="10"/>
  <c r="E53" i="10"/>
  <c r="D53" i="10"/>
  <c r="C53" i="10"/>
  <c r="H59" i="10"/>
  <c r="G59" i="10"/>
  <c r="F59" i="10"/>
  <c r="E59" i="10"/>
  <c r="D59" i="10"/>
  <c r="C59" i="10"/>
  <c r="H65" i="10"/>
  <c r="G65" i="10"/>
  <c r="F65" i="10"/>
  <c r="E65" i="10"/>
  <c r="D65" i="10"/>
  <c r="C65" i="10"/>
  <c r="J55" i="10" l="1"/>
  <c r="D69" i="10"/>
  <c r="I65" i="10"/>
  <c r="J66" i="10" s="1"/>
  <c r="L57" i="10"/>
  <c r="C154" i="10" s="1"/>
  <c r="D154" i="10" s="1"/>
  <c r="I59" i="10"/>
  <c r="J61" i="10"/>
  <c r="I8" i="10"/>
  <c r="J13" i="15"/>
  <c r="D115" i="15" s="1"/>
  <c r="L91" i="15"/>
  <c r="D86" i="15"/>
  <c r="I47" i="15"/>
  <c r="H47" i="15"/>
  <c r="G47" i="15"/>
  <c r="F47" i="15"/>
  <c r="E47" i="15"/>
  <c r="D47" i="15"/>
  <c r="C47" i="15"/>
  <c r="J45" i="15"/>
  <c r="D123" i="15" s="1"/>
  <c r="I43" i="15"/>
  <c r="H43" i="15"/>
  <c r="G43" i="15"/>
  <c r="F43" i="15"/>
  <c r="E43" i="15"/>
  <c r="D43" i="15"/>
  <c r="C43" i="15"/>
  <c r="J41" i="15"/>
  <c r="I39" i="15"/>
  <c r="H39" i="15"/>
  <c r="G39" i="15"/>
  <c r="F39" i="15"/>
  <c r="E39" i="15"/>
  <c r="D39" i="15"/>
  <c r="C39" i="15"/>
  <c r="J37" i="15"/>
  <c r="I35" i="15"/>
  <c r="H35" i="15"/>
  <c r="G35" i="15"/>
  <c r="F35" i="15"/>
  <c r="E35" i="15"/>
  <c r="D35" i="15"/>
  <c r="C35" i="15"/>
  <c r="J33" i="15"/>
  <c r="D120" i="15" s="1"/>
  <c r="I31" i="15"/>
  <c r="H31" i="15"/>
  <c r="G31" i="15"/>
  <c r="F31" i="15"/>
  <c r="E31" i="15"/>
  <c r="D31" i="15"/>
  <c r="C31" i="15"/>
  <c r="J29" i="15"/>
  <c r="D119" i="15" s="1"/>
  <c r="I27" i="15"/>
  <c r="H27" i="15"/>
  <c r="G27" i="15"/>
  <c r="F27" i="15"/>
  <c r="E27" i="15"/>
  <c r="D27" i="15"/>
  <c r="C27" i="15"/>
  <c r="J25" i="15"/>
  <c r="I23" i="15"/>
  <c r="H23" i="15"/>
  <c r="G23" i="15"/>
  <c r="F23" i="15"/>
  <c r="E23" i="15"/>
  <c r="D23" i="15"/>
  <c r="C23" i="15"/>
  <c r="J21" i="15"/>
  <c r="K21" i="15" s="1"/>
  <c r="I19" i="15"/>
  <c r="H19" i="15"/>
  <c r="G19" i="15"/>
  <c r="F19" i="15"/>
  <c r="E19" i="15"/>
  <c r="D19" i="15"/>
  <c r="C19" i="15"/>
  <c r="J17" i="15"/>
  <c r="D116" i="15" s="1"/>
  <c r="I15" i="15"/>
  <c r="H15" i="15"/>
  <c r="G15" i="15"/>
  <c r="F15" i="15"/>
  <c r="E15" i="15"/>
  <c r="D15" i="15"/>
  <c r="C15" i="15"/>
  <c r="I11" i="15"/>
  <c r="H11" i="15"/>
  <c r="I8" i="15"/>
  <c r="C12" i="15" s="1"/>
  <c r="D12" i="15" s="1"/>
  <c r="E12" i="15" s="1"/>
  <c r="F12" i="15" s="1"/>
  <c r="G12" i="15" s="1"/>
  <c r="H12" i="15" s="1"/>
  <c r="I12" i="15" s="1"/>
  <c r="C16" i="15" s="1"/>
  <c r="D16" i="15" s="1"/>
  <c r="E16" i="15" s="1"/>
  <c r="F16" i="15" s="1"/>
  <c r="G16" i="15" s="1"/>
  <c r="H16" i="15" s="1"/>
  <c r="I16" i="15" s="1"/>
  <c r="C20" i="15" s="1"/>
  <c r="D20" i="15" s="1"/>
  <c r="E20" i="15" s="1"/>
  <c r="F20" i="15" s="1"/>
  <c r="G20" i="15" s="1"/>
  <c r="H20" i="15" s="1"/>
  <c r="I20" i="15" s="1"/>
  <c r="C24" i="15" s="1"/>
  <c r="D24" i="15" s="1"/>
  <c r="E24" i="15" s="1"/>
  <c r="F24" i="15" s="1"/>
  <c r="G24" i="15" s="1"/>
  <c r="H24" i="15" s="1"/>
  <c r="I24" i="15" s="1"/>
  <c r="C28" i="15" s="1"/>
  <c r="D28" i="15" s="1"/>
  <c r="E28" i="15" s="1"/>
  <c r="F28" i="15" s="1"/>
  <c r="G28" i="15" s="1"/>
  <c r="H28" i="15" s="1"/>
  <c r="I28" i="15" s="1"/>
  <c r="C32" i="15" s="1"/>
  <c r="D32" i="15" s="1"/>
  <c r="E32" i="15" s="1"/>
  <c r="F32" i="15" s="1"/>
  <c r="G32" i="15" s="1"/>
  <c r="H32" i="15" s="1"/>
  <c r="I32" i="15" s="1"/>
  <c r="C36" i="15" s="1"/>
  <c r="D36" i="15" s="1"/>
  <c r="E36" i="15" s="1"/>
  <c r="F36" i="15" s="1"/>
  <c r="G36" i="15" s="1"/>
  <c r="H36" i="15" s="1"/>
  <c r="I36" i="15" s="1"/>
  <c r="C40" i="15" s="1"/>
  <c r="D40" i="15" s="1"/>
  <c r="E40" i="15" s="1"/>
  <c r="F40" i="15" s="1"/>
  <c r="G40" i="15" s="1"/>
  <c r="H40" i="15" s="1"/>
  <c r="I40" i="15" s="1"/>
  <c r="C44" i="15" s="1"/>
  <c r="D44" i="15" s="1"/>
  <c r="E44" i="15" s="1"/>
  <c r="F44" i="15" s="1"/>
  <c r="G44" i="15" s="1"/>
  <c r="H44" i="15" s="1"/>
  <c r="I44" i="15" s="1"/>
  <c r="J9" i="9"/>
  <c r="K9" i="9" s="1"/>
  <c r="K45" i="9"/>
  <c r="D124" i="9"/>
  <c r="D123" i="9"/>
  <c r="J37" i="9"/>
  <c r="H39" i="9"/>
  <c r="I39" i="9"/>
  <c r="J45" i="9"/>
  <c r="H47" i="9"/>
  <c r="I47" i="9"/>
  <c r="G47" i="9"/>
  <c r="F47" i="9"/>
  <c r="E47" i="9"/>
  <c r="D47" i="9"/>
  <c r="C47" i="9"/>
  <c r="I43" i="9"/>
  <c r="H43" i="9"/>
  <c r="G43" i="9"/>
  <c r="F43" i="9"/>
  <c r="E43" i="9"/>
  <c r="D43" i="9"/>
  <c r="C43" i="9"/>
  <c r="J41" i="9"/>
  <c r="I8" i="9"/>
  <c r="J67" i="10" l="1"/>
  <c r="J54" i="10"/>
  <c r="J60" i="10"/>
  <c r="L63" i="10"/>
  <c r="C155" i="10" s="1"/>
  <c r="D155" i="10" s="1"/>
  <c r="K37" i="15"/>
  <c r="O37" i="15" s="1"/>
  <c r="K33" i="15"/>
  <c r="O33" i="15" s="1"/>
  <c r="K17" i="15"/>
  <c r="O17" i="15" s="1"/>
  <c r="J49" i="15"/>
  <c r="G110" i="15"/>
  <c r="O9" i="15"/>
  <c r="G111" i="15"/>
  <c r="D117" i="15"/>
  <c r="D121" i="15"/>
  <c r="O21" i="15"/>
  <c r="K25" i="15"/>
  <c r="O25" i="15" s="1"/>
  <c r="K41" i="15"/>
  <c r="O41" i="15" s="1"/>
  <c r="D118" i="15"/>
  <c r="D122" i="15"/>
  <c r="K13" i="15"/>
  <c r="O13" i="15" s="1"/>
  <c r="K29" i="15"/>
  <c r="O29" i="15" s="1"/>
  <c r="K45" i="15"/>
  <c r="O45" i="15" s="1"/>
  <c r="O45" i="9"/>
  <c r="K41" i="9"/>
  <c r="O41" i="9" s="1"/>
  <c r="J13" i="10" l="1"/>
  <c r="L9" i="10"/>
  <c r="J12" i="10"/>
  <c r="D124" i="15"/>
  <c r="F123" i="15"/>
  <c r="F119" i="15"/>
  <c r="F115" i="15"/>
  <c r="F122" i="15"/>
  <c r="F118" i="15"/>
  <c r="F121" i="15"/>
  <c r="F117" i="15"/>
  <c r="F120" i="15"/>
  <c r="F116" i="15"/>
  <c r="J122" i="15"/>
  <c r="J118" i="15"/>
  <c r="J121" i="15"/>
  <c r="J117" i="15"/>
  <c r="J120" i="15"/>
  <c r="J116" i="15"/>
  <c r="J123" i="15"/>
  <c r="J119" i="15"/>
  <c r="J115" i="15"/>
  <c r="J29" i="9"/>
  <c r="M115" i="15" l="1"/>
  <c r="N115" i="15" s="1"/>
  <c r="M121" i="15"/>
  <c r="N121" i="15" s="1"/>
  <c r="M116" i="15"/>
  <c r="N116" i="15" s="1"/>
  <c r="F124" i="15"/>
  <c r="M119" i="15"/>
  <c r="N119" i="15" s="1"/>
  <c r="J124" i="15"/>
  <c r="M120" i="15"/>
  <c r="N120" i="15" s="1"/>
  <c r="M118" i="15"/>
  <c r="N118" i="15" s="1"/>
  <c r="M123" i="15"/>
  <c r="N123" i="15" s="1"/>
  <c r="M117" i="15"/>
  <c r="N117" i="15" s="1"/>
  <c r="M122" i="15"/>
  <c r="N122" i="15" s="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24" i="15" l="1"/>
  <c r="N124" i="15"/>
  <c r="F104" i="15" s="1"/>
  <c r="M124" i="10" l="1"/>
  <c r="D119" i="10"/>
  <c r="L51" i="10"/>
  <c r="J43" i="10"/>
  <c r="C14" i="10"/>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C62" i="10" s="1"/>
  <c r="D62" i="10" s="1"/>
  <c r="E62" i="10" s="1"/>
  <c r="F62" i="10" s="1"/>
  <c r="G62" i="10" s="1"/>
  <c r="H62" i="10" s="1"/>
  <c r="I62" i="10" s="1"/>
  <c r="L91" i="9"/>
  <c r="D86" i="9"/>
  <c r="G39" i="9"/>
  <c r="F39" i="9"/>
  <c r="E39" i="9"/>
  <c r="D39" i="9"/>
  <c r="C39" i="9"/>
  <c r="I35" i="9"/>
  <c r="H35" i="9"/>
  <c r="G35" i="9"/>
  <c r="F35" i="9"/>
  <c r="E35" i="9"/>
  <c r="D35" i="9"/>
  <c r="C35" i="9"/>
  <c r="J33" i="9"/>
  <c r="I31" i="9"/>
  <c r="H31" i="9"/>
  <c r="G31" i="9"/>
  <c r="F31" i="9"/>
  <c r="E31" i="9"/>
  <c r="D31" i="9"/>
  <c r="C31" i="9"/>
  <c r="D120" i="9"/>
  <c r="I27" i="9"/>
  <c r="H27" i="9"/>
  <c r="G27" i="9"/>
  <c r="F27" i="9"/>
  <c r="E27" i="9"/>
  <c r="D27" i="9"/>
  <c r="C27" i="9"/>
  <c r="J25" i="9"/>
  <c r="K25" i="9" s="1"/>
  <c r="O25" i="9" s="1"/>
  <c r="I23" i="9"/>
  <c r="H23" i="9"/>
  <c r="G23" i="9"/>
  <c r="F23" i="9"/>
  <c r="E23" i="9"/>
  <c r="D23" i="9"/>
  <c r="C23" i="9"/>
  <c r="J21" i="9"/>
  <c r="I19" i="9"/>
  <c r="H19" i="9"/>
  <c r="G19" i="9"/>
  <c r="F19" i="9"/>
  <c r="E19" i="9"/>
  <c r="D19" i="9"/>
  <c r="C19" i="9"/>
  <c r="J17" i="9"/>
  <c r="I15" i="9"/>
  <c r="H15" i="9"/>
  <c r="G15" i="9"/>
  <c r="F15" i="9"/>
  <c r="E15" i="9"/>
  <c r="D15" i="9"/>
  <c r="C15" i="9"/>
  <c r="J13" i="9"/>
  <c r="I11" i="9"/>
  <c r="H11" i="9"/>
  <c r="C12" i="9"/>
  <c r="D12" i="9" s="1"/>
  <c r="E12" i="9" s="1"/>
  <c r="F12" i="9" s="1"/>
  <c r="G12" i="9" s="1"/>
  <c r="H12" i="9" s="1"/>
  <c r="I12" i="9" s="1"/>
  <c r="C16" i="9" s="1"/>
  <c r="D16" i="9" s="1"/>
  <c r="E16" i="9" s="1"/>
  <c r="F16" i="9" s="1"/>
  <c r="G16" i="9" s="1"/>
  <c r="H16" i="9" s="1"/>
  <c r="I16" i="9" s="1"/>
  <c r="C20" i="9" s="1"/>
  <c r="D20" i="9" s="1"/>
  <c r="E20" i="9" s="1"/>
  <c r="F20" i="9" s="1"/>
  <c r="G20" i="9" s="1"/>
  <c r="H20" i="9" s="1"/>
  <c r="I20" i="9" s="1"/>
  <c r="C24" i="9" s="1"/>
  <c r="D24" i="9" s="1"/>
  <c r="E24" i="9" s="1"/>
  <c r="F24" i="9" s="1"/>
  <c r="G24" i="9" s="1"/>
  <c r="H24" i="9" s="1"/>
  <c r="I24" i="9" s="1"/>
  <c r="C28" i="9" s="1"/>
  <c r="D28" i="9" s="1"/>
  <c r="E28" i="9" s="1"/>
  <c r="F28" i="9" s="1"/>
  <c r="G28" i="9" s="1"/>
  <c r="H28" i="9" s="1"/>
  <c r="I28" i="9" s="1"/>
  <c r="C32" i="9" s="1"/>
  <c r="D32" i="9" s="1"/>
  <c r="E32" i="9" s="1"/>
  <c r="F32" i="9" s="1"/>
  <c r="G32" i="9" s="1"/>
  <c r="H32" i="9" s="1"/>
  <c r="I32" i="9" s="1"/>
  <c r="C36" i="9" s="1"/>
  <c r="D36" i="9" s="1"/>
  <c r="E36" i="9" s="1"/>
  <c r="F36" i="9" s="1"/>
  <c r="G36" i="9" s="1"/>
  <c r="H36" i="9" s="1"/>
  <c r="I36" i="9" s="1"/>
  <c r="C40" i="9" s="1"/>
  <c r="D40" i="9" s="1"/>
  <c r="E40" i="9" s="1"/>
  <c r="F40" i="9" s="1"/>
  <c r="G40" i="9" s="1"/>
  <c r="H40" i="9" s="1"/>
  <c r="I40" i="9" s="1"/>
  <c r="C44" i="9" s="1"/>
  <c r="D44" i="9" s="1"/>
  <c r="E44" i="9" s="1"/>
  <c r="F44" i="9" s="1"/>
  <c r="G44" i="9" s="1"/>
  <c r="H44" i="9" s="1"/>
  <c r="I44" i="9" s="1"/>
  <c r="J25" i="10" l="1"/>
  <c r="J42" i="10"/>
  <c r="L39" i="10"/>
  <c r="C151" i="10" s="1"/>
  <c r="D151" i="10" s="1"/>
  <c r="D116" i="9"/>
  <c r="J49" i="9"/>
  <c r="J37" i="10"/>
  <c r="J19" i="10"/>
  <c r="C153" i="10"/>
  <c r="D153" i="10" s="1"/>
  <c r="J49" i="10"/>
  <c r="L21" i="10"/>
  <c r="C148" i="10" s="1"/>
  <c r="D148" i="10" s="1"/>
  <c r="K13" i="9"/>
  <c r="K29" i="9"/>
  <c r="O29" i="9" s="1"/>
  <c r="D118" i="9"/>
  <c r="K21" i="9"/>
  <c r="O21" i="9" s="1"/>
  <c r="J24" i="10"/>
  <c r="K17" i="9"/>
  <c r="L27" i="10"/>
  <c r="C149" i="10" s="1"/>
  <c r="D149" i="10" s="1"/>
  <c r="J30" i="10"/>
  <c r="D117" i="9"/>
  <c r="L45" i="10"/>
  <c r="C152" i="10" s="1"/>
  <c r="D152" i="10" s="1"/>
  <c r="J48" i="10"/>
  <c r="K37" i="9"/>
  <c r="O37" i="9" s="1"/>
  <c r="D122" i="9"/>
  <c r="O9" i="9"/>
  <c r="K33" i="9"/>
  <c r="O33" i="9" s="1"/>
  <c r="D121" i="9"/>
  <c r="J18" i="10"/>
  <c r="L15" i="10"/>
  <c r="C147" i="10" s="1"/>
  <c r="D147" i="10" s="1"/>
  <c r="J31" i="10"/>
  <c r="D115" i="9"/>
  <c r="D119" i="9"/>
  <c r="C146" i="10"/>
  <c r="L33" i="10"/>
  <c r="C150" i="10" s="1"/>
  <c r="D150" i="10" s="1"/>
  <c r="J36" i="10"/>
  <c r="D125" i="9" l="1"/>
  <c r="M69" i="10"/>
  <c r="M70" i="10"/>
  <c r="I142" i="10"/>
  <c r="C156" i="10"/>
  <c r="O13" i="9"/>
  <c r="G110" i="9"/>
  <c r="G111" i="9"/>
  <c r="D146" i="10"/>
  <c r="D156" i="10" s="1"/>
  <c r="O17" i="9"/>
  <c r="M155" i="10" l="1"/>
  <c r="H155" i="10"/>
  <c r="M154" i="10"/>
  <c r="O154" i="10" s="1"/>
  <c r="H154" i="10"/>
  <c r="J154" i="10" s="1"/>
  <c r="O155" i="10"/>
  <c r="J155" i="10"/>
  <c r="J124" i="9"/>
  <c r="J123" i="9"/>
  <c r="F124" i="9"/>
  <c r="F123" i="9"/>
  <c r="J122" i="9"/>
  <c r="J116" i="9"/>
  <c r="J121" i="9"/>
  <c r="J119" i="9"/>
  <c r="J120" i="9"/>
  <c r="J115" i="9"/>
  <c r="J118" i="9"/>
  <c r="J117" i="9"/>
  <c r="F119" i="9"/>
  <c r="F115" i="9"/>
  <c r="M115" i="9" s="1"/>
  <c r="F122" i="9"/>
  <c r="F118" i="9"/>
  <c r="F121" i="9"/>
  <c r="F117" i="9"/>
  <c r="F120" i="9"/>
  <c r="F116" i="9"/>
  <c r="M153" i="10"/>
  <c r="H152" i="10"/>
  <c r="J152" i="10" s="1"/>
  <c r="M151" i="10"/>
  <c r="O151" i="10" s="1"/>
  <c r="H150" i="10"/>
  <c r="J150" i="10" s="1"/>
  <c r="M149" i="10"/>
  <c r="O149" i="10" s="1"/>
  <c r="H148" i="10"/>
  <c r="J148" i="10" s="1"/>
  <c r="M147" i="10"/>
  <c r="O147" i="10" s="1"/>
  <c r="H146" i="10"/>
  <c r="M152" i="10"/>
  <c r="O152" i="10" s="1"/>
  <c r="H147" i="10"/>
  <c r="J147" i="10" s="1"/>
  <c r="H149" i="10"/>
  <c r="J149" i="10" s="1"/>
  <c r="M146" i="10"/>
  <c r="H151" i="10"/>
  <c r="J151" i="10" s="1"/>
  <c r="M148" i="10"/>
  <c r="O148" i="10" s="1"/>
  <c r="H153" i="10"/>
  <c r="M150" i="10"/>
  <c r="O150" i="10" s="1"/>
  <c r="M116" i="9" l="1"/>
  <c r="N116" i="9" s="1"/>
  <c r="M123" i="9"/>
  <c r="N123" i="9" s="1"/>
  <c r="M122" i="9"/>
  <c r="N122" i="9" s="1"/>
  <c r="M124" i="9"/>
  <c r="N124" i="9" s="1"/>
  <c r="J153" i="10"/>
  <c r="H156" i="10"/>
  <c r="O153" i="10"/>
  <c r="M156" i="10"/>
  <c r="M121" i="9"/>
  <c r="N121" i="9" s="1"/>
  <c r="M119" i="9"/>
  <c r="N119" i="9" s="1"/>
  <c r="J125" i="9"/>
  <c r="F125" i="9"/>
  <c r="M118" i="9"/>
  <c r="N118" i="9" s="1"/>
  <c r="M117" i="9"/>
  <c r="N117" i="9" s="1"/>
  <c r="M120" i="9"/>
  <c r="N120" i="9" s="1"/>
  <c r="J146" i="10"/>
  <c r="O146" i="10"/>
  <c r="O156" i="10" l="1"/>
  <c r="J156" i="10"/>
  <c r="M125" i="9"/>
  <c r="N115" i="9"/>
  <c r="F136" i="10" l="1"/>
  <c r="N125" i="9"/>
  <c r="F104" i="9"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comments2.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<sst xmlns="http://schemas.openxmlformats.org/spreadsheetml/2006/main" count="489" uniqueCount="140">
  <si>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</si>
  <si>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</si>
  <si>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</si>
  <si>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</si>
  <si>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</si>
  <si>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</si>
  <si>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</si>
  <si>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</si>
  <si>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</si>
  <si>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</si>
  <si>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</si>
  <si>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</si>
  <si>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</si>
  <si>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</si>
  <si>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</si>
  <si>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</si>
  <si>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</si>
  <si>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</si>
  <si>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</si>
  <si>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</si>
  <si>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</si>
  <si>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</si>
  <si>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</si>
  <si>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</si>
  <si>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</si>
  <si>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</si>
  <si>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</si>
  <si>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</si>
  <si>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</si>
  <si>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</si>
  <si>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</si>
  <si>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</si>
  <si>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</si>
  <si>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</si>
  <si>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</si>
  <si>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</si>
  <si>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</si>
  <si>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</si>
  <si>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</si>
  <si>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</si>
  <si>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</si>
  <si>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</si>
  <si>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</si>
  <si>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</si>
  <si>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</si>
  <si>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</si>
  <si>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</si>
  <si>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</si>
  <si>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</si>
  <si>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</si>
  <si>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</si>
  <si>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</si>
  <si>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</si>
  <si>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</si>
  <si>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</si>
  <si>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</si>
  <si>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</si>
  <si>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</si>
  <si>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</si>
  <si>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</si>
  <si>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</si>
  <si>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</si>
  <si>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</si>
  <si>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</si>
  <si>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</si>
  <si>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</si>
  <si>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</si>
  <si>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</si>
  <si>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</si>
  <si>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</si>
  <si>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</si>
  <si>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</si>
  <si>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</si>
  <si>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</si>
  <si>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</si>
  <si>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</si>
  <si>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</si>
  <si>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</si>
  <si>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</si>
  <si>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</si>
  <si>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</si>
  <si>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</si>
  <si>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</si>
  <si>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</si>
  <si>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</si>
  <si>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</si>
  <si>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</si>
  <si>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</si>
  <si>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</si>
  <si>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</si>
  <si>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</si>
  <si>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</si>
  <si>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</si>
  <si>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</si>
  <si>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</si>
  <si>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</si>
  <si>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</si>
  <si>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</si>
  <si>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</si>
  <si>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</si>
  <si>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</si>
  <si>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</si>
  <si>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</si>
  <si>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</si>
  <si>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</si>
  <si>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</si>
  <si>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</si>
  <si>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</si>
  <si>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</si>
  <si>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</si>
  <si>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</si>
  <si>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</si>
  <si>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</si>
  <si>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</si>
  <si>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</si>
  <si>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</si>
  <si>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</si>
  <si>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</si>
  <si>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 xml:space="preserve">      ※計上に当たり、4月の第１週と第２週の接種数を合算する。</t>
    <phoneticPr fontId="2"/>
  </si>
  <si>
    <t>5月22日の週</t>
    <rPh sb="1" eb="2">
      <t>ガツ</t>
    </rPh>
    <rPh sb="4" eb="5">
      <t>ニチ</t>
    </rPh>
    <rPh sb="6" eb="7">
      <t>シュウ</t>
    </rPh>
    <phoneticPr fontId="2"/>
  </si>
  <si>
    <t>5月29日の週</t>
    <rPh sb="1" eb="2">
      <t>ガツ</t>
    </rPh>
    <rPh sb="4" eb="5">
      <t>ニチ</t>
    </rPh>
    <rPh sb="6" eb="7">
      <t>シュウ</t>
    </rPh>
    <phoneticPr fontId="2"/>
  </si>
  <si>
    <t>4月1日の週</t>
    <rPh sb="1" eb="2">
      <t>ガツ</t>
    </rPh>
    <rPh sb="3" eb="4">
      <t>ニチ</t>
    </rPh>
    <rPh sb="5" eb="6">
      <t>シュウ</t>
    </rPh>
    <phoneticPr fontId="2"/>
  </si>
  <si>
    <t>4月3日の週</t>
    <rPh sb="3" eb="4">
      <t>ニチ</t>
    </rPh>
    <rPh sb="5" eb="6">
      <t>シュウ</t>
    </rPh>
    <phoneticPr fontId="2"/>
  </si>
  <si>
    <t>4月10日の週</t>
    <rPh sb="4" eb="5">
      <t>ニチ</t>
    </rPh>
    <rPh sb="6" eb="7">
      <t>シュウ</t>
    </rPh>
    <phoneticPr fontId="2"/>
  </si>
  <si>
    <t>4月17日の週</t>
    <rPh sb="4" eb="5">
      <t>ニチ</t>
    </rPh>
    <rPh sb="6" eb="7">
      <t>シュウ</t>
    </rPh>
    <phoneticPr fontId="2"/>
  </si>
  <si>
    <t>4月24日の週</t>
    <rPh sb="1" eb="2">
      <t>ガツ</t>
    </rPh>
    <rPh sb="4" eb="5">
      <t>ニチ</t>
    </rPh>
    <rPh sb="6" eb="7">
      <t>シュウ</t>
    </rPh>
    <phoneticPr fontId="2"/>
  </si>
  <si>
    <t>5月1日の週</t>
    <rPh sb="1" eb="2">
      <t>ガツ</t>
    </rPh>
    <rPh sb="3" eb="4">
      <t>ニチ</t>
    </rPh>
    <rPh sb="5" eb="6">
      <t>シュウ</t>
    </rPh>
    <phoneticPr fontId="2"/>
  </si>
  <si>
    <t>5月8日の週</t>
    <rPh sb="1" eb="2">
      <t>ガツ</t>
    </rPh>
    <rPh sb="3" eb="4">
      <t>ニチ</t>
    </rPh>
    <rPh sb="5" eb="6">
      <t>シュウ</t>
    </rPh>
    <phoneticPr fontId="2"/>
  </si>
  <si>
    <t>5月15日の週</t>
    <rPh sb="1" eb="2">
      <t>ガツ</t>
    </rPh>
    <rPh sb="4" eb="5">
      <t>ニチ</t>
    </rPh>
    <rPh sb="6" eb="7">
      <t>シュウ</t>
    </rPh>
    <phoneticPr fontId="2"/>
  </si>
  <si>
    <t xml:space="preserve">      ※計上に当たり、4月の第１週と第２週の接種数を合算しない。</t>
    <phoneticPr fontId="2"/>
  </si>
  <si>
    <t xml:space="preserve">   ※計上に当たり、4月の第１週と第２週の接種数を合算しない。</t>
    <phoneticPr fontId="2"/>
  </si>
  <si>
    <t>4月1日から４月９日</t>
    <rPh sb="1" eb="2">
      <t>ガツ</t>
    </rPh>
    <rPh sb="2" eb="4">
      <t>ツイタチ</t>
    </rPh>
    <rPh sb="7" eb="8">
      <t>ガツ</t>
    </rPh>
    <rPh sb="9" eb="10">
      <t>ニチ</t>
    </rPh>
    <phoneticPr fontId="2"/>
  </si>
  <si>
    <t>4月3日の週</t>
    <rPh sb="1" eb="2">
      <t>ガツ</t>
    </rPh>
    <rPh sb="3" eb="4">
      <t>ニチ</t>
    </rPh>
    <rPh sb="5" eb="6">
      <t>シュウ</t>
    </rPh>
    <phoneticPr fontId="2"/>
  </si>
  <si>
    <t>4月10日の週</t>
    <rPh sb="1" eb="2">
      <t>ガツ</t>
    </rPh>
    <rPh sb="4" eb="5">
      <t>ニチ</t>
    </rPh>
    <rPh sb="6" eb="7">
      <t>シュウ</t>
    </rPh>
    <phoneticPr fontId="2"/>
  </si>
  <si>
    <t>4月17日の週</t>
    <rPh sb="1" eb="2">
      <t>ガツ</t>
    </rPh>
    <rPh sb="4" eb="5">
      <t>ニチ</t>
    </rPh>
    <rPh sb="6" eb="7">
      <t>シュウ</t>
    </rPh>
    <phoneticPr fontId="2"/>
  </si>
  <si>
    <t>　4月1日から6月4日の期間において、別紙報告書のとおりコロナウイルスワクチンの接種を実施したため、以下のとおり請求する。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</si>
  <si>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　4月1日から6月4日の期間において、別紙報告書のとおりコロナウイルスワクチンの接種を実施したため、以下のとおり請求する。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</si>
  <si>
    <t xml:space="preserve">   ※計上に当たり、4月の第１週と第２週の接種数を合算する。</t>
    <phoneticPr fontId="2"/>
  </si>
  <si>
    <t>4月1日から6月4日の間</t>
    <rPh sb="3" eb="4">
      <t>ニチ</t>
    </rPh>
    <rPh sb="11" eb="12">
      <t>アイダ</t>
    </rPh>
    <phoneticPr fontId="2"/>
  </si>
  <si>
    <t>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</si>
</sst>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diagonalUp="1">
      <left style="thin">
        <color indexed="64"/>
      </left>
      <right style="thin">
        <color indexed="64"/>
      </right>
      <top style="thin">
        <color indexed="64"/>
      </top>
      <bottom/>
      <diagonal style="thin">
        <color theme="1"/>
      </diagonal>
    </border>
    <border diagonalUp="1">
      <left style="thin">
        <color indexed="64"/>
      </left>
      <right style="thin">
        <color indexed="64"/>
      </right>
      <top/>
      <bottom style="thin">
        <color indexed="64"/>
      </bottom>
      <diagonal style="thin">
        <color theme="1"/>
      </diagonal>
    </border>
    <border>
      <left style="thin">
        <color theme="1"/>
      </left>
      <right style="thin">
        <color indexed="64"/>
      </right>
      <top style="thick">
        <color rgb="FFFF0000"/>
      </top>
      <bottom/>
      <diagonal/>
    </border>
    <border>
      <left style="thin">
        <color indexed="64"/>
      </left>
      <right style="thick">
        <color rgb="FFFF0000"/>
      </right>
      <top style="thick">
        <color rgb="FFFF0000"/>
      </top>
      <bottom/>
      <diagonal/>
    </border>
    <border>
      <left style="thin">
        <color theme="1"/>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n">
        <color theme="1"/>
      </right>
      <top style="thin">
        <color indexed="64"/>
      </top>
      <bottom style="thick">
        <color rgb="FFFF0000"/>
      </bottom>
      <diagonal/>
    </border>
    <border diagonalUp="1">
      <left/>
      <right style="thin">
        <color indexed="64"/>
      </right>
      <top style="thin">
        <color indexed="64"/>
      </top>
      <bottom/>
      <diagonal style="thin">
        <color theme="1"/>
      </diagonal>
    </border>
    <border diagonalUp="1">
      <left/>
      <right style="thin">
        <color indexed="64"/>
      </right>
      <top/>
      <bottom style="thin">
        <color indexed="64"/>
      </bottom>
      <diagonal style="thin">
        <color theme="1"/>
      </diagonal>
    </border>
    <border>
      <left style="thin">
        <color indexed="64"/>
      </left>
      <right style="thick">
        <color rgb="FFFF0000"/>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56">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0" fontId="27" fillId="0" borderId="0" xfId="2" applyFont="1" applyBorder="1" applyAlignment="1">
      <alignment vertical="top" wrapText="1"/>
    </xf>
    <xf numFmtId="181" fontId="11" fillId="0" borderId="9" xfId="1" applyNumberFormat="1" applyFont="1" applyBorder="1" applyAlignment="1">
      <alignment horizontal="right" vertical="center"/>
    </xf>
    <xf numFmtId="0" fontId="11" fillId="0" borderId="0" xfId="0" applyFont="1">
      <alignment vertical="center"/>
    </xf>
    <xf numFmtId="38" fontId="15" fillId="4" borderId="4" xfId="1" applyFont="1" applyFill="1" applyBorder="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0" fontId="8" fillId="4" borderId="8" xfId="0" applyFont="1" applyFill="1" applyBorder="1">
      <alignment vertical="center"/>
    </xf>
    <xf numFmtId="0" fontId="8" fillId="0" borderId="8" xfId="0" applyFont="1" applyBorder="1" applyAlignment="1">
      <alignment horizontal="center" vertical="center" wrapText="1"/>
    </xf>
    <xf numFmtId="38" fontId="15" fillId="3" borderId="12" xfId="1" applyFont="1" applyFill="1" applyBorder="1" applyAlignment="1">
      <alignment horizontal="center" vertical="center"/>
    </xf>
    <xf numFmtId="38" fontId="15" fillId="3" borderId="13" xfId="1" applyFont="1" applyFill="1" applyBorder="1" applyAlignment="1">
      <alignment horizontal="center" vertical="center"/>
    </xf>
    <xf numFmtId="38" fontId="15" fillId="4" borderId="15" xfId="1" applyFont="1" applyFill="1" applyBorder="1">
      <alignment vertical="center"/>
    </xf>
    <xf numFmtId="38" fontId="15" fillId="0" borderId="15" xfId="1" applyFont="1" applyBorder="1">
      <alignment vertical="center"/>
    </xf>
    <xf numFmtId="0" fontId="8" fillId="0" borderId="12" xfId="0" applyFont="1" applyBorder="1" applyAlignment="1">
      <alignment horizontal="center" vertical="center"/>
    </xf>
    <xf numFmtId="176" fontId="38" fillId="2" borderId="8" xfId="0" applyNumberFormat="1" applyFont="1" applyFill="1" applyBorder="1" applyAlignment="1">
      <alignment horizontal="center" vertical="center"/>
    </xf>
    <xf numFmtId="38" fontId="15" fillId="3" borderId="8" xfId="1" applyFont="1" applyFill="1" applyBorder="1" applyAlignment="1">
      <alignment horizontal="center" vertical="center"/>
    </xf>
    <xf numFmtId="38" fontId="15" fillId="4" borderId="12" xfId="1" applyFont="1" applyFill="1" applyBorder="1">
      <alignment vertical="center"/>
    </xf>
    <xf numFmtId="38" fontId="15" fillId="0" borderId="13" xfId="1" applyFont="1" applyBorder="1">
      <alignment vertical="center"/>
    </xf>
    <xf numFmtId="38" fontId="15" fillId="3" borderId="2" xfId="1" applyFont="1" applyFill="1" applyBorder="1" applyAlignment="1">
      <alignment horizontal="center" vertical="center"/>
    </xf>
    <xf numFmtId="176" fontId="38" fillId="2" borderId="29" xfId="0" applyNumberFormat="1" applyFont="1" applyFill="1" applyBorder="1" applyAlignment="1">
      <alignment horizontal="center" vertical="center"/>
    </xf>
    <xf numFmtId="176" fontId="38" fillId="2" borderId="30" xfId="0" applyNumberFormat="1" applyFont="1" applyFill="1" applyBorder="1" applyAlignment="1">
      <alignment horizontal="center" vertical="center"/>
    </xf>
    <xf numFmtId="38" fontId="15" fillId="3" borderId="31" xfId="1" applyFont="1" applyFill="1" applyBorder="1" applyAlignment="1">
      <alignment horizontal="center" vertical="center"/>
    </xf>
    <xf numFmtId="38" fontId="15" fillId="3" borderId="32" xfId="1" applyFont="1" applyFill="1" applyBorder="1" applyAlignment="1">
      <alignment horizontal="center" vertical="center"/>
    </xf>
    <xf numFmtId="38" fontId="15" fillId="3" borderId="33" xfId="1" applyFont="1" applyFill="1" applyBorder="1" applyAlignment="1">
      <alignment horizontal="center" vertical="center"/>
    </xf>
    <xf numFmtId="38" fontId="15" fillId="3" borderId="34" xfId="1" applyFont="1" applyFill="1" applyBorder="1" applyAlignment="1">
      <alignment horizontal="center" vertical="center"/>
    </xf>
    <xf numFmtId="176" fontId="38" fillId="2" borderId="37" xfId="0" applyNumberFormat="1" applyFont="1" applyFill="1" applyBorder="1" applyAlignment="1">
      <alignment horizontal="center" vertical="center"/>
    </xf>
    <xf numFmtId="38" fontId="15" fillId="3" borderId="38" xfId="1" applyFont="1" applyFill="1" applyBorder="1" applyAlignment="1">
      <alignment horizontal="center" vertical="center"/>
    </xf>
    <xf numFmtId="176" fontId="38" fillId="2" borderId="38" xfId="0" applyNumberFormat="1" applyFont="1" applyFill="1" applyBorder="1" applyAlignment="1">
      <alignment horizontal="center" vertical="center"/>
    </xf>
    <xf numFmtId="38" fontId="0" fillId="0" borderId="0" xfId="0" applyNumberFormat="1">
      <alignment vertical="center"/>
    </xf>
    <xf numFmtId="38" fontId="15" fillId="4" borderId="1" xfId="1" applyFont="1" applyFill="1" applyBorder="1" applyAlignment="1">
      <alignment horizontal="center" vertical="center"/>
    </xf>
    <xf numFmtId="38" fontId="15" fillId="4" borderId="8" xfId="1" applyFont="1" applyFill="1" applyBorder="1" applyAlignment="1">
      <alignment horizontal="center" vertical="center"/>
    </xf>
    <xf numFmtId="38" fontId="8" fillId="4" borderId="1" xfId="1" applyFont="1" applyFill="1" applyBorder="1" applyAlignment="1">
      <alignment horizontal="center" vertical="center"/>
    </xf>
    <xf numFmtId="40" fontId="8" fillId="4" borderId="1" xfId="1" applyNumberFormat="1" applyFont="1" applyFill="1" applyBorder="1" applyAlignment="1">
      <alignment horizontal="center" vertical="center"/>
    </xf>
    <xf numFmtId="0" fontId="11" fillId="0" borderId="0" xfId="0" applyFont="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2" fontId="11" fillId="0" borderId="16" xfId="1" applyNumberFormat="1" applyFont="1" applyBorder="1">
      <alignment vertical="center"/>
    </xf>
    <xf numFmtId="181" fontId="11" fillId="0" borderId="16"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29" fillId="0" borderId="0" xfId="0" applyFont="1" applyAlignment="1">
      <alignment horizontal="left" vertic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Alignment="1">
      <alignment horizontal="left" vertical="center"/>
    </xf>
    <xf numFmtId="0" fontId="9" fillId="0" borderId="1" xfId="0" applyFont="1" applyBorder="1" applyAlignment="1">
      <alignment horizontal="left"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2" fillId="0" borderId="7" xfId="0" applyFont="1" applyBorder="1" applyAlignment="1">
      <alignment horizontal="center" vertical="center" wrapText="1"/>
    </xf>
    <xf numFmtId="5" fontId="24" fillId="0" borderId="7" xfId="2" applyNumberFormat="1"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77" fontId="15" fillId="0" borderId="35" xfId="1" applyNumberFormat="1" applyFont="1" applyBorder="1">
      <alignment vertical="center"/>
    </xf>
    <xf numFmtId="177" fontId="15" fillId="0" borderId="36" xfId="1" applyNumberFormat="1" applyFont="1" applyBorder="1">
      <alignment vertical="center"/>
    </xf>
    <xf numFmtId="0" fontId="15" fillId="3" borderId="23" xfId="0" applyFont="1" applyFill="1" applyBorder="1" applyAlignment="1">
      <alignment horizontal="center" vertical="center"/>
    </xf>
    <xf numFmtId="0" fontId="15" fillId="3" borderId="24" xfId="0" applyFont="1" applyFill="1" applyBorder="1" applyAlignment="1">
      <alignment horizontal="center" vertical="center"/>
    </xf>
    <xf numFmtId="177" fontId="15" fillId="0" borderId="25" xfId="1" applyNumberFormat="1" applyFont="1" applyBorder="1">
      <alignment vertical="center"/>
    </xf>
    <xf numFmtId="177" fontId="15" fillId="0" borderId="27" xfId="1" applyNumberFormat="1" applyFont="1" applyBorder="1">
      <alignment vertical="center"/>
    </xf>
    <xf numFmtId="0" fontId="15" fillId="3" borderId="26" xfId="0" applyFont="1" applyFill="1" applyBorder="1" applyAlignment="1">
      <alignment horizontal="center" vertical="center"/>
    </xf>
    <xf numFmtId="0" fontId="15" fillId="3" borderId="28" xfId="0" applyFont="1" applyFill="1" applyBorder="1" applyAlignment="1">
      <alignment horizontal="center" vertical="center"/>
    </xf>
    <xf numFmtId="38" fontId="8" fillId="0" borderId="15" xfId="1" applyFont="1" applyFill="1" applyBorder="1" applyAlignment="1">
      <alignment horizontal="lef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112</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103</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104</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105</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106</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107</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108</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109</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110</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111</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31"/>
  <sheetViews>
    <sheetView tabSelected="1" view="pageBreakPreview" topLeftCell="A2" zoomScale="55" zoomScaleNormal="55" zoomScaleSheetLayoutView="55" workbookViewId="0">
      <selection activeCell="A2" sqref="A2"/>
    </sheetView>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84" t="s">
        <v>52</v>
      </c>
      <c r="D1" s="185"/>
      <c r="E1" s="185"/>
      <c r="F1" s="185"/>
      <c r="G1" s="185"/>
      <c r="H1" s="185"/>
      <c r="I1" s="185"/>
      <c r="J1" s="185"/>
      <c r="K1" s="109"/>
      <c r="L1" s="109"/>
      <c r="M1" s="109"/>
      <c r="N1" s="109"/>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91" t="s">
        <v>129</v>
      </c>
      <c r="B5" s="191"/>
      <c r="C5" s="191"/>
      <c r="D5" s="191"/>
      <c r="E5" s="191"/>
      <c r="F5" s="191"/>
      <c r="G5" s="191"/>
      <c r="H5" s="191"/>
      <c r="I5" s="17"/>
      <c r="J5" s="17"/>
      <c r="K5" s="17"/>
      <c r="L5" s="17"/>
      <c r="N5" s="18"/>
    </row>
    <row r="6" spans="1:15" ht="42" customHeight="1" x14ac:dyDescent="0.4">
      <c r="A6" s="19"/>
      <c r="B6" s="19"/>
      <c r="C6" s="19"/>
      <c r="D6" s="19"/>
      <c r="E6" s="19"/>
      <c r="F6" s="19"/>
      <c r="G6" s="19"/>
      <c r="H6" s="19"/>
      <c r="I6" s="19"/>
      <c r="J6" s="186" t="s">
        <v>7</v>
      </c>
      <c r="K6" s="188" t="s">
        <v>34</v>
      </c>
      <c r="L6" s="190" t="s">
        <v>8</v>
      </c>
      <c r="M6" s="190"/>
      <c r="N6" s="190"/>
    </row>
    <row r="7" spans="1:15" ht="42" customHeight="1" x14ac:dyDescent="0.4">
      <c r="A7" s="19"/>
      <c r="B7" s="19"/>
      <c r="C7" s="90" t="s">
        <v>0</v>
      </c>
      <c r="D7" s="90" t="s">
        <v>1</v>
      </c>
      <c r="E7" s="90" t="s">
        <v>2</v>
      </c>
      <c r="F7" s="90" t="s">
        <v>3</v>
      </c>
      <c r="G7" s="90" t="s">
        <v>4</v>
      </c>
      <c r="H7" s="90" t="s">
        <v>5</v>
      </c>
      <c r="I7" s="90" t="s">
        <v>6</v>
      </c>
      <c r="J7" s="187"/>
      <c r="K7" s="189"/>
      <c r="L7" s="190"/>
      <c r="M7" s="190"/>
      <c r="N7" s="190"/>
    </row>
    <row r="8" spans="1:15" ht="42" customHeight="1" x14ac:dyDescent="0.4">
      <c r="A8" s="19"/>
      <c r="B8" s="19"/>
      <c r="C8" s="104"/>
      <c r="D8" s="104"/>
      <c r="E8" s="104"/>
      <c r="F8" s="104"/>
      <c r="G8" s="104"/>
      <c r="H8" s="104">
        <v>44652</v>
      </c>
      <c r="I8" s="104">
        <f>H8+1</f>
        <v>44653</v>
      </c>
      <c r="J8" s="79"/>
      <c r="K8" s="79"/>
      <c r="L8" s="164"/>
      <c r="M8" s="164"/>
      <c r="N8" s="164"/>
      <c r="O8" s="7"/>
    </row>
    <row r="9" spans="1:15" ht="42" customHeight="1" x14ac:dyDescent="0.4">
      <c r="A9" s="33" t="s">
        <v>55</v>
      </c>
      <c r="B9" s="63" t="s">
        <v>63</v>
      </c>
      <c r="C9" s="149"/>
      <c r="D9" s="149"/>
      <c r="E9" s="149"/>
      <c r="F9" s="149"/>
      <c r="G9" s="149"/>
      <c r="H9" s="105"/>
      <c r="I9" s="105"/>
      <c r="J9" s="165">
        <f>SUM(H9:I10)</f>
        <v>0</v>
      </c>
      <c r="K9" s="167" t="str">
        <f>IF(J9&lt;100,"100回未満",IF(J9&lt;150,"100回以上","150回以上"))</f>
        <v>100回未満</v>
      </c>
      <c r="L9" s="164"/>
      <c r="M9" s="164"/>
      <c r="N9" s="16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3" t="s">
        <v>55</v>
      </c>
      <c r="B10" s="63" t="s">
        <v>64</v>
      </c>
      <c r="C10" s="149"/>
      <c r="D10" s="149"/>
      <c r="E10" s="149"/>
      <c r="F10" s="149"/>
      <c r="G10" s="149"/>
      <c r="H10" s="105"/>
      <c r="I10" s="105"/>
      <c r="J10" s="166"/>
      <c r="K10" s="168"/>
      <c r="L10" s="164"/>
      <c r="M10" s="164"/>
      <c r="N10" s="164"/>
      <c r="O10" s="7"/>
    </row>
    <row r="11" spans="1:15" ht="42" hidden="1" customHeight="1" x14ac:dyDescent="0.4">
      <c r="A11" s="33"/>
      <c r="B11" s="63"/>
      <c r="C11" s="105"/>
      <c r="D11" s="105"/>
      <c r="E11" s="105"/>
      <c r="F11" s="105"/>
      <c r="G11" s="105"/>
      <c r="H11" s="105">
        <f t="shared" ref="H11:I11" si="0">H9+H10</f>
        <v>0</v>
      </c>
      <c r="I11" s="105">
        <f t="shared" si="0"/>
        <v>0</v>
      </c>
      <c r="J11" s="103"/>
      <c r="K11" s="79"/>
      <c r="L11" s="164"/>
      <c r="M11" s="164"/>
      <c r="N11" s="164"/>
      <c r="O11" s="7"/>
    </row>
    <row r="12" spans="1:15" ht="42" customHeight="1" x14ac:dyDescent="0.4">
      <c r="A12" s="22"/>
      <c r="B12" s="22"/>
      <c r="C12" s="104">
        <f>I8+1</f>
        <v>44654</v>
      </c>
      <c r="D12" s="104">
        <f>C12+1</f>
        <v>44655</v>
      </c>
      <c r="E12" s="104">
        <f t="shared" ref="E12:H32" si="1">D12+1</f>
        <v>44656</v>
      </c>
      <c r="F12" s="104">
        <f t="shared" si="1"/>
        <v>44657</v>
      </c>
      <c r="G12" s="104">
        <f t="shared" si="1"/>
        <v>44658</v>
      </c>
      <c r="H12" s="104">
        <f t="shared" si="1"/>
        <v>44659</v>
      </c>
      <c r="I12" s="104">
        <f>H12+1</f>
        <v>44660</v>
      </c>
      <c r="J12" s="79"/>
      <c r="K12" s="79"/>
      <c r="L12" s="164"/>
      <c r="M12" s="164"/>
      <c r="N12" s="164"/>
      <c r="O12" s="7"/>
    </row>
    <row r="13" spans="1:15" ht="42" customHeight="1" x14ac:dyDescent="0.4">
      <c r="A13" s="33" t="s">
        <v>55</v>
      </c>
      <c r="B13" s="63" t="s">
        <v>63</v>
      </c>
      <c r="C13" s="105"/>
      <c r="D13" s="105"/>
      <c r="E13" s="105"/>
      <c r="F13" s="105"/>
      <c r="G13" s="105"/>
      <c r="H13" s="105"/>
      <c r="I13" s="105"/>
      <c r="J13" s="165">
        <f>SUM(C13:I14)</f>
        <v>0</v>
      </c>
      <c r="K13" s="167" t="str">
        <f>IF(J13&lt;100,"100回未満",IF(J13&lt;150,"100回以上","150回以上"))</f>
        <v>100回未満</v>
      </c>
      <c r="L13" s="164"/>
      <c r="M13" s="164"/>
      <c r="N13" s="164"/>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3" t="s">
        <v>55</v>
      </c>
      <c r="B14" s="63" t="s">
        <v>64</v>
      </c>
      <c r="C14" s="105"/>
      <c r="D14" s="105"/>
      <c r="E14" s="105"/>
      <c r="F14" s="105"/>
      <c r="G14" s="105"/>
      <c r="H14" s="105"/>
      <c r="I14" s="105"/>
      <c r="J14" s="166"/>
      <c r="K14" s="168"/>
      <c r="L14" s="164"/>
      <c r="M14" s="164"/>
      <c r="N14" s="164"/>
      <c r="O14" s="7"/>
    </row>
    <row r="15" spans="1:15" ht="42" hidden="1" customHeight="1" x14ac:dyDescent="0.4">
      <c r="A15" s="33"/>
      <c r="B15" s="63"/>
      <c r="C15" s="105">
        <f t="shared" ref="C15:I15" si="2">C13+C14</f>
        <v>0</v>
      </c>
      <c r="D15" s="105">
        <f t="shared" si="2"/>
        <v>0</v>
      </c>
      <c r="E15" s="105">
        <f t="shared" si="2"/>
        <v>0</v>
      </c>
      <c r="F15" s="105">
        <f t="shared" si="2"/>
        <v>0</v>
      </c>
      <c r="G15" s="105">
        <f t="shared" si="2"/>
        <v>0</v>
      </c>
      <c r="H15" s="105">
        <f t="shared" si="2"/>
        <v>0</v>
      </c>
      <c r="I15" s="105">
        <f t="shared" si="2"/>
        <v>0</v>
      </c>
      <c r="J15" s="103"/>
      <c r="K15" s="79"/>
      <c r="L15" s="88"/>
      <c r="M15" s="88"/>
      <c r="N15" s="88"/>
      <c r="O15" s="7"/>
    </row>
    <row r="16" spans="1:15" ht="42" customHeight="1" x14ac:dyDescent="0.4">
      <c r="A16" s="22"/>
      <c r="B16" s="22"/>
      <c r="C16" s="104">
        <f>I12+1</f>
        <v>44661</v>
      </c>
      <c r="D16" s="104">
        <f>C16+1</f>
        <v>44662</v>
      </c>
      <c r="E16" s="104">
        <f t="shared" si="1"/>
        <v>44663</v>
      </c>
      <c r="F16" s="104">
        <f t="shared" si="1"/>
        <v>44664</v>
      </c>
      <c r="G16" s="104">
        <f t="shared" si="1"/>
        <v>44665</v>
      </c>
      <c r="H16" s="104">
        <f t="shared" si="1"/>
        <v>44666</v>
      </c>
      <c r="I16" s="104">
        <f>H16+1</f>
        <v>44667</v>
      </c>
      <c r="J16" s="79"/>
      <c r="K16" s="79"/>
      <c r="L16" s="164"/>
      <c r="M16" s="164"/>
      <c r="N16" s="164"/>
      <c r="O16" s="7"/>
    </row>
    <row r="17" spans="1:15" ht="42" customHeight="1" x14ac:dyDescent="0.4">
      <c r="A17" s="33" t="s">
        <v>55</v>
      </c>
      <c r="B17" s="63" t="s">
        <v>63</v>
      </c>
      <c r="C17" s="105"/>
      <c r="D17" s="105"/>
      <c r="E17" s="105"/>
      <c r="F17" s="105"/>
      <c r="G17" s="105"/>
      <c r="H17" s="105"/>
      <c r="I17" s="105"/>
      <c r="J17" s="165">
        <f>SUM(C17:I18)</f>
        <v>0</v>
      </c>
      <c r="K17" s="167" t="str">
        <f>IF(J17&lt;100,"100回未満",IF(J17&lt;150,"100回以上","150回以上"))</f>
        <v>100回未満</v>
      </c>
      <c r="L17" s="164"/>
      <c r="M17" s="164"/>
      <c r="N17" s="164"/>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66"/>
      <c r="K18" s="168"/>
      <c r="L18" s="164"/>
      <c r="M18" s="164"/>
      <c r="N18" s="164"/>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88"/>
      <c r="M19" s="88"/>
      <c r="N19" s="88"/>
      <c r="O19" s="7"/>
    </row>
    <row r="20" spans="1:15" ht="42" customHeight="1" x14ac:dyDescent="0.4">
      <c r="A20" s="22"/>
      <c r="B20" s="22"/>
      <c r="C20" s="104">
        <f>I16+1</f>
        <v>44668</v>
      </c>
      <c r="D20" s="104">
        <f>C20+1</f>
        <v>44669</v>
      </c>
      <c r="E20" s="104">
        <f t="shared" si="1"/>
        <v>44670</v>
      </c>
      <c r="F20" s="104">
        <f t="shared" si="1"/>
        <v>44671</v>
      </c>
      <c r="G20" s="104">
        <f t="shared" si="1"/>
        <v>44672</v>
      </c>
      <c r="H20" s="104">
        <f t="shared" si="1"/>
        <v>44673</v>
      </c>
      <c r="I20" s="104">
        <f>H20+1</f>
        <v>44674</v>
      </c>
      <c r="J20" s="79"/>
      <c r="K20" s="79"/>
      <c r="L20" s="164"/>
      <c r="M20" s="164"/>
      <c r="N20" s="164"/>
      <c r="O20" s="7"/>
    </row>
    <row r="21" spans="1:15" ht="42" customHeight="1" x14ac:dyDescent="0.4">
      <c r="A21" s="33" t="s">
        <v>55</v>
      </c>
      <c r="B21" s="63" t="s">
        <v>63</v>
      </c>
      <c r="C21" s="105"/>
      <c r="D21" s="105"/>
      <c r="E21" s="105"/>
      <c r="F21" s="105"/>
      <c r="G21" s="105"/>
      <c r="H21" s="105"/>
      <c r="I21" s="105"/>
      <c r="J21" s="165">
        <f>SUM(C21:I22)</f>
        <v>0</v>
      </c>
      <c r="K21" s="167" t="str">
        <f>IF(J21&lt;100,"100回未満",IF(J21&lt;150,"100回以上","150回以上"))</f>
        <v>100回未満</v>
      </c>
      <c r="L21" s="164"/>
      <c r="M21" s="164"/>
      <c r="N21" s="164"/>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66"/>
      <c r="K22" s="168"/>
      <c r="L22" s="164"/>
      <c r="M22" s="164"/>
      <c r="N22" s="164"/>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88"/>
      <c r="M23" s="88"/>
      <c r="N23" s="88"/>
      <c r="O23" s="7"/>
    </row>
    <row r="24" spans="1:15" ht="42" customHeight="1" x14ac:dyDescent="0.4">
      <c r="A24" s="22"/>
      <c r="B24" s="22"/>
      <c r="C24" s="104">
        <f>I20+1</f>
        <v>44675</v>
      </c>
      <c r="D24" s="104">
        <f>C24+1</f>
        <v>44676</v>
      </c>
      <c r="E24" s="104">
        <f t="shared" si="1"/>
        <v>44677</v>
      </c>
      <c r="F24" s="104">
        <f t="shared" si="1"/>
        <v>44678</v>
      </c>
      <c r="G24" s="104">
        <f t="shared" si="1"/>
        <v>44679</v>
      </c>
      <c r="H24" s="104">
        <f t="shared" si="1"/>
        <v>44680</v>
      </c>
      <c r="I24" s="104">
        <f>H24+1</f>
        <v>44681</v>
      </c>
      <c r="J24" s="79"/>
      <c r="K24" s="79"/>
      <c r="L24" s="164"/>
      <c r="M24" s="164"/>
      <c r="N24" s="164"/>
      <c r="O24" s="7"/>
    </row>
    <row r="25" spans="1:15" ht="42" customHeight="1" x14ac:dyDescent="0.4">
      <c r="A25" s="33" t="s">
        <v>55</v>
      </c>
      <c r="B25" s="63" t="s">
        <v>63</v>
      </c>
      <c r="C25" s="105"/>
      <c r="D25" s="105"/>
      <c r="E25" s="105"/>
      <c r="F25" s="105"/>
      <c r="G25" s="105"/>
      <c r="H25" s="105"/>
      <c r="I25" s="105"/>
      <c r="J25" s="165">
        <f>SUM(C25:I26)</f>
        <v>0</v>
      </c>
      <c r="K25" s="167" t="str">
        <f>IF(J25&lt;100,"100回未満",IF(J25&lt;150,"100回以上","150回以上"))</f>
        <v>100回未満</v>
      </c>
      <c r="L25" s="164"/>
      <c r="M25" s="164"/>
      <c r="N25" s="164"/>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66"/>
      <c r="K26" s="168"/>
      <c r="L26" s="164"/>
      <c r="M26" s="164"/>
      <c r="N26" s="164"/>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88"/>
      <c r="M27" s="88"/>
      <c r="N27" s="88"/>
      <c r="O27" s="7"/>
    </row>
    <row r="28" spans="1:15" ht="42" customHeight="1" x14ac:dyDescent="0.4">
      <c r="A28" s="22"/>
      <c r="B28" s="22"/>
      <c r="C28" s="104">
        <f>I24+1</f>
        <v>44682</v>
      </c>
      <c r="D28" s="104">
        <f>C28+1</f>
        <v>44683</v>
      </c>
      <c r="E28" s="104">
        <f t="shared" si="1"/>
        <v>44684</v>
      </c>
      <c r="F28" s="104">
        <f t="shared" si="1"/>
        <v>44685</v>
      </c>
      <c r="G28" s="104">
        <f t="shared" si="1"/>
        <v>44686</v>
      </c>
      <c r="H28" s="104">
        <f t="shared" si="1"/>
        <v>44687</v>
      </c>
      <c r="I28" s="104">
        <f>H28+1</f>
        <v>44688</v>
      </c>
      <c r="J28" s="79"/>
      <c r="K28" s="79"/>
      <c r="L28" s="164"/>
      <c r="M28" s="164"/>
      <c r="N28" s="164"/>
      <c r="O28" s="7"/>
    </row>
    <row r="29" spans="1:15" ht="42" customHeight="1" x14ac:dyDescent="0.4">
      <c r="A29" s="33" t="s">
        <v>55</v>
      </c>
      <c r="B29" s="63" t="s">
        <v>63</v>
      </c>
      <c r="C29" s="105"/>
      <c r="D29" s="105"/>
      <c r="E29" s="105"/>
      <c r="F29" s="105"/>
      <c r="G29" s="105"/>
      <c r="H29" s="105"/>
      <c r="I29" s="105"/>
      <c r="J29" s="165">
        <f>SUM(C29:I30)</f>
        <v>0</v>
      </c>
      <c r="K29" s="167" t="str">
        <f>IF(J29&lt;100,"100回未満",IF(J29&lt;150,"100回以上","150回以上"))</f>
        <v>100回未満</v>
      </c>
      <c r="L29" s="164"/>
      <c r="M29" s="164"/>
      <c r="N29" s="164"/>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66"/>
      <c r="K30" s="168"/>
      <c r="L30" s="164"/>
      <c r="M30" s="164"/>
      <c r="N30" s="164"/>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88"/>
      <c r="M31" s="88"/>
      <c r="N31" s="88"/>
      <c r="O31" s="7"/>
    </row>
    <row r="32" spans="1:15" ht="42" customHeight="1" x14ac:dyDescent="0.4">
      <c r="A32" s="22"/>
      <c r="B32" s="22"/>
      <c r="C32" s="104">
        <f>I28+1</f>
        <v>44689</v>
      </c>
      <c r="D32" s="104">
        <f>C32+1</f>
        <v>44690</v>
      </c>
      <c r="E32" s="104">
        <f t="shared" si="1"/>
        <v>44691</v>
      </c>
      <c r="F32" s="104">
        <f t="shared" si="1"/>
        <v>44692</v>
      </c>
      <c r="G32" s="104">
        <f t="shared" si="1"/>
        <v>44693</v>
      </c>
      <c r="H32" s="104">
        <f t="shared" si="1"/>
        <v>44694</v>
      </c>
      <c r="I32" s="104">
        <f>H32+1</f>
        <v>44695</v>
      </c>
      <c r="J32" s="106"/>
      <c r="K32" s="79"/>
      <c r="L32" s="164"/>
      <c r="M32" s="164"/>
      <c r="N32" s="164"/>
      <c r="O32" s="7"/>
    </row>
    <row r="33" spans="1:15" ht="42" customHeight="1" x14ac:dyDescent="0.4">
      <c r="A33" s="33" t="s">
        <v>55</v>
      </c>
      <c r="B33" s="63" t="s">
        <v>63</v>
      </c>
      <c r="C33" s="105"/>
      <c r="D33" s="105"/>
      <c r="E33" s="105"/>
      <c r="F33" s="105"/>
      <c r="G33" s="105"/>
      <c r="H33" s="105"/>
      <c r="I33" s="105"/>
      <c r="J33" s="165">
        <f>SUM(C33:I34)</f>
        <v>0</v>
      </c>
      <c r="K33" s="167" t="str">
        <f>IF(J33&lt;100,"100回未満",IF(J33&lt;150,"100回以上","150回以上"))</f>
        <v>100回未満</v>
      </c>
      <c r="L33" s="164"/>
      <c r="M33" s="164"/>
      <c r="N33" s="164"/>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66"/>
      <c r="K34" s="168"/>
      <c r="L34" s="164"/>
      <c r="M34" s="164"/>
      <c r="N34" s="164"/>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88"/>
      <c r="M35" s="88"/>
      <c r="N35" s="88"/>
      <c r="O35" s="7"/>
    </row>
    <row r="36" spans="1:15" ht="42" customHeight="1" x14ac:dyDescent="0.4">
      <c r="A36" s="22"/>
      <c r="B36" s="22"/>
      <c r="C36" s="104">
        <f>I32+1</f>
        <v>44696</v>
      </c>
      <c r="D36" s="104">
        <f>C36+1</f>
        <v>44697</v>
      </c>
      <c r="E36" s="104">
        <f t="shared" ref="E36" si="8">D36+1</f>
        <v>44698</v>
      </c>
      <c r="F36" s="104">
        <f t="shared" ref="F36" si="9">E36+1</f>
        <v>44699</v>
      </c>
      <c r="G36" s="104">
        <f t="shared" ref="G36" si="10">F36+1</f>
        <v>44700</v>
      </c>
      <c r="H36" s="104">
        <f t="shared" ref="H36" si="11">G36+1</f>
        <v>44701</v>
      </c>
      <c r="I36" s="104">
        <f>H36+1</f>
        <v>44702</v>
      </c>
      <c r="J36" s="79"/>
      <c r="K36" s="79"/>
      <c r="L36" s="164"/>
      <c r="M36" s="164"/>
      <c r="N36" s="164"/>
      <c r="O36" s="7"/>
    </row>
    <row r="37" spans="1:15" ht="42" customHeight="1" x14ac:dyDescent="0.4">
      <c r="A37" s="33" t="s">
        <v>55</v>
      </c>
      <c r="B37" s="63" t="s">
        <v>63</v>
      </c>
      <c r="C37" s="105"/>
      <c r="D37" s="105"/>
      <c r="E37" s="105"/>
      <c r="F37" s="105"/>
      <c r="G37" s="105"/>
      <c r="H37" s="105"/>
      <c r="I37" s="105"/>
      <c r="J37" s="165">
        <f>SUM(C37:I38)</f>
        <v>0</v>
      </c>
      <c r="K37" s="167" t="str">
        <f>IF(J37&lt;100,"100回未満",IF(J37&lt;150,"100回以上","150回以上"))</f>
        <v>100回未満</v>
      </c>
      <c r="L37" s="164"/>
      <c r="M37" s="164"/>
      <c r="N37" s="164"/>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66"/>
      <c r="K38" s="168"/>
      <c r="L38" s="164"/>
      <c r="M38" s="164"/>
      <c r="N38" s="164"/>
      <c r="O38" s="7"/>
    </row>
    <row r="39" spans="1:15" ht="42" hidden="1" customHeight="1" x14ac:dyDescent="0.4">
      <c r="A39" s="33"/>
      <c r="B39" s="63"/>
      <c r="C39" s="105">
        <f t="shared" ref="C39:I39" si="12">C37+C38</f>
        <v>0</v>
      </c>
      <c r="D39" s="105">
        <f t="shared" si="12"/>
        <v>0</v>
      </c>
      <c r="E39" s="105">
        <f t="shared" si="12"/>
        <v>0</v>
      </c>
      <c r="F39" s="105">
        <f t="shared" si="12"/>
        <v>0</v>
      </c>
      <c r="G39" s="105">
        <f t="shared" si="12"/>
        <v>0</v>
      </c>
      <c r="H39" s="105">
        <f t="shared" si="12"/>
        <v>0</v>
      </c>
      <c r="I39" s="105">
        <f t="shared" si="12"/>
        <v>0</v>
      </c>
      <c r="J39" s="103"/>
      <c r="K39" s="79"/>
      <c r="L39" s="88"/>
      <c r="M39" s="88"/>
      <c r="N39" s="88"/>
      <c r="O39" s="7"/>
    </row>
    <row r="40" spans="1:15" s="109" customFormat="1" ht="42" customHeight="1" x14ac:dyDescent="0.4">
      <c r="A40" s="22"/>
      <c r="B40" s="22"/>
      <c r="C40" s="104">
        <f>I36+1</f>
        <v>44703</v>
      </c>
      <c r="D40" s="104">
        <f>C40+1</f>
        <v>44704</v>
      </c>
      <c r="E40" s="104">
        <f t="shared" ref="E40" si="13">D40+1</f>
        <v>44705</v>
      </c>
      <c r="F40" s="104">
        <f t="shared" ref="F40" si="14">E40+1</f>
        <v>44706</v>
      </c>
      <c r="G40" s="104">
        <f t="shared" ref="G40" si="15">F40+1</f>
        <v>44707</v>
      </c>
      <c r="H40" s="104">
        <f t="shared" ref="H40" si="16">G40+1</f>
        <v>44708</v>
      </c>
      <c r="I40" s="104">
        <f>H40+1</f>
        <v>44709</v>
      </c>
      <c r="J40" s="106"/>
      <c r="K40" s="79"/>
      <c r="L40" s="164"/>
      <c r="M40" s="164"/>
      <c r="N40" s="164"/>
      <c r="O40" s="7"/>
    </row>
    <row r="41" spans="1:15" s="109" customFormat="1" ht="42" customHeight="1" x14ac:dyDescent="0.4">
      <c r="A41" s="33" t="s">
        <v>55</v>
      </c>
      <c r="B41" s="63" t="s">
        <v>63</v>
      </c>
      <c r="C41" s="105"/>
      <c r="D41" s="105"/>
      <c r="E41" s="105"/>
      <c r="F41" s="105"/>
      <c r="G41" s="105"/>
      <c r="H41" s="105"/>
      <c r="I41" s="105"/>
      <c r="J41" s="165">
        <f>SUM(C41:I42)</f>
        <v>0</v>
      </c>
      <c r="K41" s="167" t="str">
        <f>IF(J41&lt;100,"100回未満",IF(J41&lt;150,"100回以上","150回以上"))</f>
        <v>100回未満</v>
      </c>
      <c r="L41" s="164"/>
      <c r="M41" s="164"/>
      <c r="N41" s="164"/>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s="109" customFormat="1" ht="42" customHeight="1" x14ac:dyDescent="0.4">
      <c r="A42" s="33" t="s">
        <v>55</v>
      </c>
      <c r="B42" s="63" t="s">
        <v>64</v>
      </c>
      <c r="C42" s="105"/>
      <c r="D42" s="105"/>
      <c r="E42" s="105"/>
      <c r="F42" s="105"/>
      <c r="G42" s="105"/>
      <c r="H42" s="105"/>
      <c r="I42" s="105"/>
      <c r="J42" s="166"/>
      <c r="K42" s="168"/>
      <c r="L42" s="164"/>
      <c r="M42" s="164"/>
      <c r="N42" s="164"/>
      <c r="O42" s="7"/>
    </row>
    <row r="43" spans="1:15" s="109" customFormat="1" ht="42" hidden="1" customHeight="1" x14ac:dyDescent="0.4">
      <c r="A43" s="33"/>
      <c r="B43" s="63"/>
      <c r="C43" s="105">
        <f t="shared" ref="C43:I43" si="17">C41+C42</f>
        <v>0</v>
      </c>
      <c r="D43" s="105">
        <f t="shared" si="17"/>
        <v>0</v>
      </c>
      <c r="E43" s="105">
        <f t="shared" si="17"/>
        <v>0</v>
      </c>
      <c r="F43" s="105">
        <f t="shared" si="17"/>
        <v>0</v>
      </c>
      <c r="G43" s="105">
        <f t="shared" si="17"/>
        <v>0</v>
      </c>
      <c r="H43" s="105">
        <f t="shared" si="17"/>
        <v>0</v>
      </c>
      <c r="I43" s="105">
        <f t="shared" si="17"/>
        <v>0</v>
      </c>
      <c r="J43" s="103"/>
      <c r="K43" s="79"/>
      <c r="L43" s="118"/>
      <c r="M43" s="118"/>
      <c r="N43" s="118"/>
      <c r="O43" s="7"/>
    </row>
    <row r="44" spans="1:15" s="109" customFormat="1" ht="42" customHeight="1" x14ac:dyDescent="0.4">
      <c r="A44" s="22"/>
      <c r="B44" s="22"/>
      <c r="C44" s="104">
        <f>I40+1</f>
        <v>44710</v>
      </c>
      <c r="D44" s="104">
        <f>C44+1</f>
        <v>44711</v>
      </c>
      <c r="E44" s="104">
        <f t="shared" ref="E44" si="18">D44+1</f>
        <v>44712</v>
      </c>
      <c r="F44" s="104">
        <f t="shared" ref="F44" si="19">E44+1</f>
        <v>44713</v>
      </c>
      <c r="G44" s="104">
        <f t="shared" ref="G44" si="20">F44+1</f>
        <v>44714</v>
      </c>
      <c r="H44" s="104">
        <f t="shared" ref="H44" si="21">G44+1</f>
        <v>44715</v>
      </c>
      <c r="I44" s="104">
        <f>H44+1</f>
        <v>44716</v>
      </c>
      <c r="J44" s="79"/>
      <c r="K44" s="79"/>
      <c r="L44" s="164"/>
      <c r="M44" s="164"/>
      <c r="N44" s="164"/>
      <c r="O44" s="7"/>
    </row>
    <row r="45" spans="1:15" s="109" customFormat="1" ht="42" customHeight="1" x14ac:dyDescent="0.4">
      <c r="A45" s="33" t="s">
        <v>55</v>
      </c>
      <c r="B45" s="63" t="s">
        <v>63</v>
      </c>
      <c r="C45" s="105"/>
      <c r="D45" s="105"/>
      <c r="E45" s="105"/>
      <c r="F45" s="105"/>
      <c r="G45" s="105"/>
      <c r="H45" s="105"/>
      <c r="I45" s="105"/>
      <c r="J45" s="165">
        <f>SUM(C45:I46)</f>
        <v>0</v>
      </c>
      <c r="K45" s="167" t="str">
        <f>IF(J45&lt;100,"100回未満",IF(J45&lt;150,"100回以上","150回以上"))</f>
        <v>100回未満</v>
      </c>
      <c r="L45" s="164"/>
      <c r="M45" s="164"/>
      <c r="N45" s="164"/>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s="109" customFormat="1" ht="42" customHeight="1" x14ac:dyDescent="0.4">
      <c r="A46" s="33" t="s">
        <v>55</v>
      </c>
      <c r="B46" s="63" t="s">
        <v>64</v>
      </c>
      <c r="C46" s="105"/>
      <c r="D46" s="105"/>
      <c r="E46" s="105"/>
      <c r="F46" s="105"/>
      <c r="G46" s="105"/>
      <c r="H46" s="105"/>
      <c r="I46" s="105"/>
      <c r="J46" s="166"/>
      <c r="K46" s="168"/>
      <c r="L46" s="164"/>
      <c r="M46" s="164"/>
      <c r="N46" s="164"/>
      <c r="O46" s="7"/>
    </row>
    <row r="47" spans="1:15" s="109" customFormat="1" ht="42" hidden="1" customHeight="1" x14ac:dyDescent="0.4">
      <c r="A47" s="33"/>
      <c r="B47" s="63"/>
      <c r="C47" s="105">
        <f t="shared" ref="C47:I47" si="22">C45+C46</f>
        <v>0</v>
      </c>
      <c r="D47" s="105">
        <f t="shared" si="22"/>
        <v>0</v>
      </c>
      <c r="E47" s="105">
        <f t="shared" si="22"/>
        <v>0</v>
      </c>
      <c r="F47" s="105">
        <f t="shared" si="22"/>
        <v>0</v>
      </c>
      <c r="G47" s="105">
        <f t="shared" si="22"/>
        <v>0</v>
      </c>
      <c r="H47" s="105">
        <f t="shared" si="22"/>
        <v>0</v>
      </c>
      <c r="I47" s="105">
        <f t="shared" si="22"/>
        <v>0</v>
      </c>
      <c r="J47" s="103"/>
      <c r="K47" s="79"/>
      <c r="L47" s="118"/>
      <c r="M47" s="118"/>
      <c r="N47" s="118"/>
      <c r="O47" s="7"/>
    </row>
    <row r="48" spans="1:15" ht="66.75" customHeight="1" x14ac:dyDescent="0.4">
      <c r="A48" s="100"/>
      <c r="B48" s="101"/>
      <c r="C48" s="101"/>
      <c r="D48" s="101"/>
      <c r="E48" s="101"/>
      <c r="F48" s="101"/>
      <c r="G48" s="101"/>
      <c r="H48" s="101"/>
      <c r="I48" s="101"/>
      <c r="J48" s="101"/>
      <c r="K48" s="101"/>
      <c r="L48" s="101"/>
      <c r="M48" s="102"/>
      <c r="N48" s="102"/>
      <c r="O48" s="7"/>
    </row>
    <row r="49" spans="1:15" ht="63.75" customHeight="1" x14ac:dyDescent="0.4">
      <c r="A49" s="19"/>
      <c r="B49" s="19"/>
      <c r="C49" s="19"/>
      <c r="E49" s="192" t="s">
        <v>98</v>
      </c>
      <c r="F49" s="192"/>
      <c r="G49" s="192"/>
      <c r="H49" s="192"/>
      <c r="I49" s="192"/>
      <c r="J49" s="116">
        <f>SUM(J9,J13,J17,J21,J25,J29,J33,J37,J41,J45)</f>
        <v>0</v>
      </c>
      <c r="K49" s="19"/>
      <c r="L49" s="19"/>
      <c r="M49" s="19"/>
      <c r="N49" s="7"/>
    </row>
    <row r="50" spans="1:15" ht="103.5" customHeight="1" x14ac:dyDescent="0.4">
      <c r="A50" s="19"/>
      <c r="B50" s="19"/>
      <c r="C50" s="19"/>
      <c r="K50" s="19"/>
      <c r="L50" s="19"/>
      <c r="M50" s="19"/>
      <c r="N50" s="7"/>
    </row>
    <row r="51" spans="1:15" ht="44.25" customHeight="1" x14ac:dyDescent="0.4">
      <c r="A51" s="19"/>
      <c r="B51" s="19"/>
      <c r="C51" s="19"/>
      <c r="G51" s="24"/>
      <c r="H51" s="24"/>
      <c r="I51" s="24"/>
      <c r="J51" s="23"/>
      <c r="K51" s="19"/>
      <c r="L51" s="19"/>
      <c r="M51" s="19"/>
      <c r="N51" s="107" t="s">
        <v>102</v>
      </c>
    </row>
    <row r="52" spans="1:15" ht="56.25" customHeight="1" x14ac:dyDescent="0.4">
      <c r="A52" s="19"/>
      <c r="B52" s="19"/>
      <c r="C52" s="19"/>
      <c r="G52" s="24"/>
      <c r="H52" s="24"/>
      <c r="I52" s="24"/>
      <c r="J52" s="23"/>
      <c r="K52" s="19"/>
      <c r="L52" s="19"/>
      <c r="M52" s="19"/>
      <c r="N52" s="18"/>
    </row>
    <row r="53" spans="1:15" ht="32.25" customHeight="1" x14ac:dyDescent="0.4">
      <c r="A53" s="68" t="s">
        <v>69</v>
      </c>
      <c r="B53" s="68"/>
      <c r="C53" s="34"/>
      <c r="D53" s="34"/>
      <c r="E53" s="34"/>
      <c r="F53" s="34"/>
      <c r="G53" s="34"/>
      <c r="H53" s="34"/>
      <c r="I53" s="34"/>
      <c r="J53" s="34"/>
      <c r="K53" s="34"/>
      <c r="L53" s="34"/>
      <c r="N53" s="34"/>
    </row>
    <row r="54" spans="1:15" ht="48" customHeight="1" thickBot="1" x14ac:dyDescent="0.45">
      <c r="A54" s="68"/>
      <c r="B54" s="68"/>
      <c r="C54" s="34"/>
      <c r="D54" s="34"/>
      <c r="E54" s="34"/>
      <c r="F54" s="34"/>
      <c r="G54" s="34"/>
      <c r="H54" s="34"/>
      <c r="I54" s="34"/>
      <c r="J54" s="34"/>
      <c r="K54" s="34"/>
      <c r="L54" s="34"/>
      <c r="N54" s="34"/>
    </row>
    <row r="55" spans="1:15" ht="42" customHeight="1" thickBot="1" x14ac:dyDescent="0.45">
      <c r="A55" s="66" t="s">
        <v>66</v>
      </c>
      <c r="B55" s="68"/>
      <c r="C55" s="34"/>
      <c r="D55" s="34"/>
      <c r="E55" s="34"/>
      <c r="F55" s="34"/>
      <c r="G55" s="34"/>
      <c r="H55" s="34"/>
      <c r="I55" s="34"/>
      <c r="J55" s="34"/>
      <c r="K55" s="34"/>
      <c r="L55" s="34"/>
      <c r="N55" s="34"/>
      <c r="O55" s="62"/>
    </row>
    <row r="56" spans="1:15" ht="46.5" customHeight="1" thickBot="1" x14ac:dyDescent="0.45">
      <c r="A56" s="68"/>
      <c r="B56" s="68"/>
      <c r="C56" s="34"/>
      <c r="D56" s="34"/>
      <c r="E56" s="34"/>
      <c r="F56" s="34"/>
      <c r="G56" s="34"/>
      <c r="H56" s="34"/>
      <c r="I56" s="34"/>
      <c r="J56" s="34"/>
      <c r="K56" s="34"/>
      <c r="L56" s="34"/>
      <c r="N56" s="34"/>
      <c r="O56" s="61"/>
    </row>
    <row r="57" spans="1:15" ht="42" customHeight="1" thickBot="1" x14ac:dyDescent="0.45">
      <c r="A57" s="68" t="s">
        <v>65</v>
      </c>
      <c r="B57" s="68"/>
      <c r="C57" s="34"/>
      <c r="D57" s="34"/>
      <c r="F57" s="68"/>
      <c r="N57" s="70" t="s">
        <v>86</v>
      </c>
      <c r="O57" s="67"/>
    </row>
    <row r="58" spans="1:15" ht="46.5" customHeight="1" thickBot="1" x14ac:dyDescent="0.45">
      <c r="A58" s="68"/>
      <c r="B58" s="68"/>
      <c r="C58" s="34"/>
      <c r="D58" s="34"/>
      <c r="F58" s="68"/>
      <c r="H58" s="34"/>
      <c r="I58" s="34"/>
      <c r="J58" s="34"/>
      <c r="K58" s="34"/>
      <c r="N58" s="34"/>
      <c r="O58" s="75" t="s">
        <v>95</v>
      </c>
    </row>
    <row r="59" spans="1:15" ht="42" customHeight="1" thickBot="1" x14ac:dyDescent="0.45">
      <c r="A59" s="68" t="s">
        <v>88</v>
      </c>
      <c r="B59" s="67"/>
      <c r="C59" s="61"/>
      <c r="D59" s="34"/>
      <c r="E59" s="34"/>
      <c r="F59" s="34"/>
      <c r="G59" s="34"/>
      <c r="H59" s="34"/>
      <c r="I59" s="34"/>
      <c r="J59" s="34"/>
      <c r="K59" s="34"/>
      <c r="N59" s="34"/>
    </row>
    <row r="60" spans="1:15" ht="46.5" customHeight="1" thickBot="1" x14ac:dyDescent="0.45">
      <c r="A60" s="68"/>
      <c r="B60" s="68"/>
      <c r="C60" s="61"/>
      <c r="D60" s="34"/>
      <c r="E60" s="34"/>
      <c r="F60" s="34"/>
      <c r="G60" s="34"/>
      <c r="H60" s="34"/>
      <c r="I60" s="34"/>
      <c r="J60" s="34"/>
      <c r="K60" s="34"/>
      <c r="N60" s="34"/>
    </row>
    <row r="61" spans="1:15" ht="42" customHeight="1" thickBot="1" x14ac:dyDescent="0.45">
      <c r="A61" s="71" t="s">
        <v>96</v>
      </c>
      <c r="B61" s="71"/>
      <c r="C61" s="72"/>
      <c r="D61" s="72"/>
      <c r="E61" s="72"/>
      <c r="F61" s="72"/>
      <c r="G61" s="72"/>
      <c r="H61" s="73"/>
      <c r="N61" s="70" t="s">
        <v>86</v>
      </c>
      <c r="O61" s="67"/>
    </row>
    <row r="62" spans="1:15" ht="46.5" customHeight="1" thickBot="1" x14ac:dyDescent="0.45">
      <c r="A62" s="68"/>
      <c r="B62" s="68"/>
      <c r="C62" s="34"/>
      <c r="D62" s="34"/>
      <c r="F62" s="68"/>
      <c r="H62" s="68"/>
      <c r="I62" s="34"/>
      <c r="J62" s="34"/>
      <c r="K62" s="34"/>
      <c r="L62" s="34"/>
      <c r="N62" s="34"/>
      <c r="O62" s="75" t="s">
        <v>94</v>
      </c>
    </row>
    <row r="63" spans="1:15" ht="42" customHeight="1" thickBot="1" x14ac:dyDescent="0.45">
      <c r="A63" s="68" t="s">
        <v>88</v>
      </c>
      <c r="B63" s="67"/>
      <c r="C63" s="61"/>
      <c r="D63" s="34"/>
      <c r="E63" s="34"/>
      <c r="F63" s="34"/>
      <c r="G63" s="34"/>
      <c r="H63" s="34"/>
      <c r="I63" s="34"/>
      <c r="J63" s="34"/>
      <c r="K63" s="34"/>
      <c r="L63" s="34"/>
      <c r="N63" s="34"/>
    </row>
    <row r="64" spans="1:15" ht="46.5" customHeight="1" thickBot="1" x14ac:dyDescent="0.45">
      <c r="A64" s="68"/>
      <c r="B64" s="68"/>
      <c r="C64" s="61"/>
      <c r="D64" s="34"/>
      <c r="E64" s="34"/>
      <c r="F64" s="34"/>
      <c r="G64" s="34"/>
      <c r="H64" s="34"/>
      <c r="I64" s="34"/>
      <c r="J64" s="34"/>
      <c r="K64" s="34"/>
      <c r="L64" s="34"/>
      <c r="N64" s="34"/>
    </row>
    <row r="65" spans="1:16" ht="42" customHeight="1" thickBot="1" x14ac:dyDescent="0.45">
      <c r="A65" s="177" t="s">
        <v>97</v>
      </c>
      <c r="B65" s="177"/>
      <c r="C65" s="177"/>
      <c r="D65" s="177"/>
      <c r="E65" s="177"/>
      <c r="F65" s="177"/>
      <c r="G65" s="177"/>
      <c r="H65" s="177"/>
      <c r="I65" s="177"/>
      <c r="J65" s="177"/>
      <c r="K65" s="177"/>
      <c r="L65" s="177"/>
      <c r="M65" s="177"/>
      <c r="N65" s="68" t="s">
        <v>93</v>
      </c>
      <c r="O65" s="67"/>
    </row>
    <row r="66" spans="1:16" ht="28.5" customHeight="1" x14ac:dyDescent="0.4">
      <c r="A66" s="177"/>
      <c r="B66" s="177"/>
      <c r="C66" s="177"/>
      <c r="D66" s="177"/>
      <c r="E66" s="177"/>
      <c r="F66" s="177"/>
      <c r="G66" s="177"/>
      <c r="H66" s="177"/>
      <c r="I66" s="177"/>
      <c r="J66" s="177"/>
      <c r="K66" s="177"/>
      <c r="L66" s="177"/>
      <c r="M66" s="177"/>
      <c r="N66" s="68"/>
      <c r="O66" s="74"/>
    </row>
    <row r="67" spans="1:16" ht="42" customHeight="1" x14ac:dyDescent="0.4">
      <c r="A67" s="178" t="s">
        <v>99</v>
      </c>
      <c r="B67" s="178"/>
      <c r="C67" s="178"/>
      <c r="D67" s="178"/>
      <c r="E67" s="178"/>
      <c r="F67" s="178"/>
      <c r="G67" s="178"/>
      <c r="H67" s="178"/>
      <c r="I67" s="178"/>
      <c r="J67" s="178"/>
      <c r="K67" s="178"/>
      <c r="L67" s="178"/>
      <c r="M67" s="178"/>
      <c r="N67" s="34"/>
    </row>
    <row r="68" spans="1:16" ht="42" customHeight="1" x14ac:dyDescent="0.4">
      <c r="A68" s="178"/>
      <c r="B68" s="178"/>
      <c r="C68" s="178"/>
      <c r="D68" s="178"/>
      <c r="E68" s="178"/>
      <c r="F68" s="178"/>
      <c r="G68" s="178"/>
      <c r="H68" s="178"/>
      <c r="I68" s="178"/>
      <c r="J68" s="178"/>
      <c r="K68" s="178"/>
      <c r="L68" s="178"/>
      <c r="M68" s="178"/>
      <c r="N68" s="34"/>
    </row>
    <row r="69" spans="1:16" ht="48.75" customHeight="1" x14ac:dyDescent="0.4">
      <c r="A69" s="68"/>
      <c r="B69" s="68"/>
      <c r="C69" s="34"/>
      <c r="D69" s="34"/>
      <c r="E69" s="34"/>
      <c r="F69" s="34"/>
      <c r="G69" s="34"/>
      <c r="H69" s="34"/>
      <c r="I69" s="34"/>
      <c r="J69" s="34"/>
      <c r="K69" s="34"/>
      <c r="L69" s="34"/>
      <c r="N69" s="34"/>
    </row>
    <row r="70" spans="1:16" ht="42" customHeight="1" x14ac:dyDescent="0.4">
      <c r="A70" s="68" t="s">
        <v>73</v>
      </c>
      <c r="B70" s="68"/>
      <c r="C70" s="34"/>
      <c r="D70" s="34"/>
      <c r="E70" s="34"/>
      <c r="F70" s="34"/>
      <c r="G70" s="34"/>
      <c r="H70" s="34"/>
      <c r="I70" s="34"/>
      <c r="J70" s="34"/>
      <c r="K70" s="34"/>
      <c r="L70" s="34"/>
      <c r="N70" s="34"/>
      <c r="O70" s="61"/>
      <c r="P70" s="61"/>
    </row>
    <row r="71" spans="1:16" ht="42" customHeight="1" x14ac:dyDescent="0.4">
      <c r="A71" s="68" t="s">
        <v>74</v>
      </c>
      <c r="B71" s="68"/>
      <c r="C71" s="34"/>
      <c r="D71" s="34"/>
      <c r="E71" s="34"/>
      <c r="F71" s="34"/>
      <c r="G71" s="34"/>
      <c r="H71" s="34"/>
      <c r="I71" s="34"/>
      <c r="J71" s="34"/>
      <c r="K71" s="34"/>
      <c r="L71" s="34"/>
      <c r="N71" s="34"/>
      <c r="O71" s="61"/>
      <c r="P71" s="61"/>
    </row>
    <row r="72" spans="1:16" ht="48.75" customHeight="1" x14ac:dyDescent="0.4">
      <c r="A72" s="68"/>
      <c r="B72" s="68"/>
      <c r="C72" s="34"/>
      <c r="D72" s="34"/>
      <c r="E72" s="34"/>
      <c r="F72" s="34"/>
      <c r="G72" s="34"/>
      <c r="H72" s="34"/>
      <c r="I72" s="34"/>
      <c r="J72" s="34"/>
      <c r="K72" s="34"/>
      <c r="L72" s="34"/>
      <c r="N72" s="34"/>
      <c r="O72" s="61"/>
      <c r="P72" s="61"/>
    </row>
    <row r="73" spans="1:16" ht="42" customHeight="1" x14ac:dyDescent="0.4">
      <c r="A73" s="179" t="s">
        <v>83</v>
      </c>
      <c r="B73" s="179"/>
      <c r="C73" s="179"/>
      <c r="D73" s="179"/>
      <c r="E73" s="179"/>
      <c r="F73" s="179"/>
      <c r="G73" s="179"/>
      <c r="H73" s="179"/>
      <c r="I73" s="179"/>
      <c r="J73" s="179"/>
      <c r="K73" s="179"/>
      <c r="L73" s="179"/>
      <c r="M73" s="179"/>
      <c r="N73" s="179"/>
      <c r="O73" s="179"/>
      <c r="P73" s="61"/>
    </row>
    <row r="74" spans="1:16" ht="42" customHeight="1" x14ac:dyDescent="0.4">
      <c r="A74" s="68" t="s">
        <v>84</v>
      </c>
      <c r="B74" s="68"/>
      <c r="C74" s="68"/>
      <c r="D74" s="68"/>
      <c r="E74" s="68"/>
      <c r="F74" s="68"/>
      <c r="G74" s="68"/>
      <c r="H74" s="68"/>
      <c r="I74" s="68"/>
      <c r="J74" s="68"/>
      <c r="K74" s="68"/>
      <c r="L74" s="68"/>
      <c r="M74" s="68"/>
      <c r="N74" s="68"/>
      <c r="O74" s="68"/>
      <c r="P74" s="61"/>
    </row>
    <row r="75" spans="1:16" ht="42" customHeight="1" x14ac:dyDescent="0.4">
      <c r="A75" s="68" t="s">
        <v>85</v>
      </c>
      <c r="B75" s="68"/>
      <c r="C75" s="68"/>
      <c r="D75" s="68"/>
      <c r="E75" s="68"/>
      <c r="F75" s="68"/>
      <c r="G75" s="68"/>
      <c r="H75" s="68"/>
      <c r="I75" s="68"/>
      <c r="J75" s="68"/>
      <c r="K75" s="68"/>
      <c r="L75" s="68"/>
      <c r="M75" s="68"/>
      <c r="N75" s="68"/>
      <c r="O75" s="68"/>
      <c r="P75" s="61"/>
    </row>
    <row r="76" spans="1:16" ht="42" customHeight="1" x14ac:dyDescent="0.4">
      <c r="A76" s="68" t="s">
        <v>75</v>
      </c>
      <c r="B76" s="68"/>
      <c r="C76" s="68"/>
      <c r="D76" s="68"/>
      <c r="E76" s="68"/>
      <c r="F76" s="68"/>
      <c r="G76" s="68"/>
      <c r="H76" s="68"/>
      <c r="I76" s="68"/>
      <c r="J76" s="68"/>
      <c r="K76" s="68"/>
      <c r="L76" s="68"/>
      <c r="M76" s="68"/>
      <c r="N76" s="68"/>
      <c r="O76" s="68"/>
      <c r="P76" s="61"/>
    </row>
    <row r="77" spans="1:16" ht="48.75" customHeight="1" x14ac:dyDescent="0.4">
      <c r="A77" s="68" t="s">
        <v>67</v>
      </c>
      <c r="B77" s="68"/>
      <c r="C77" s="34"/>
      <c r="D77" s="34"/>
      <c r="E77" s="34"/>
      <c r="F77" s="34"/>
      <c r="G77" s="34"/>
      <c r="H77" s="34"/>
      <c r="I77" s="34"/>
      <c r="J77" s="34"/>
      <c r="K77" s="34"/>
      <c r="L77" s="34"/>
      <c r="N77" s="34"/>
      <c r="O77" s="61"/>
      <c r="P77" s="61"/>
    </row>
    <row r="78" spans="1:16" ht="42" customHeight="1" x14ac:dyDescent="0.4">
      <c r="A78" s="68" t="s">
        <v>90</v>
      </c>
      <c r="B78" s="68"/>
      <c r="C78" s="34"/>
      <c r="D78" s="34"/>
      <c r="E78" s="34"/>
      <c r="F78" s="34"/>
      <c r="G78" s="34"/>
      <c r="H78" s="34"/>
      <c r="I78" s="34"/>
      <c r="J78" s="34"/>
      <c r="K78" s="34"/>
      <c r="L78" s="34"/>
      <c r="N78" s="34"/>
      <c r="O78" s="61"/>
      <c r="P78" s="61"/>
    </row>
    <row r="79" spans="1:16" ht="42" customHeight="1" x14ac:dyDescent="0.4">
      <c r="A79" s="31" t="s">
        <v>89</v>
      </c>
      <c r="B79" s="180"/>
      <c r="C79" s="181"/>
      <c r="D79" s="181"/>
      <c r="E79" s="181"/>
      <c r="F79" s="181"/>
      <c r="G79" s="181"/>
      <c r="H79" s="181"/>
      <c r="I79" s="181"/>
      <c r="J79" s="181"/>
      <c r="K79" s="181"/>
      <c r="L79" s="181"/>
      <c r="M79" s="182"/>
      <c r="N79" s="34"/>
      <c r="O79" s="61"/>
      <c r="P79" s="61"/>
    </row>
    <row r="80" spans="1:16" ht="57" customHeight="1" x14ac:dyDescent="0.4">
      <c r="A80" s="16"/>
      <c r="B80" s="69" t="s">
        <v>91</v>
      </c>
      <c r="N80" s="7"/>
    </row>
    <row r="81" spans="1:16" ht="42" customHeight="1" x14ac:dyDescent="0.4">
      <c r="A81" s="68" t="s">
        <v>92</v>
      </c>
      <c r="B81" s="68"/>
      <c r="C81" s="34"/>
      <c r="D81" s="34"/>
      <c r="E81" s="34"/>
      <c r="F81" s="34"/>
      <c r="G81" s="34"/>
      <c r="H81" s="34"/>
      <c r="I81" s="34"/>
      <c r="J81" s="34"/>
      <c r="K81" s="34"/>
      <c r="L81" s="34"/>
      <c r="N81" s="34"/>
      <c r="O81" s="61"/>
      <c r="P81" s="61"/>
    </row>
    <row r="82" spans="1:16" ht="42" customHeight="1" x14ac:dyDescent="0.4">
      <c r="A82" s="31" t="s">
        <v>89</v>
      </c>
      <c r="B82" s="180"/>
      <c r="C82" s="181"/>
      <c r="D82" s="181"/>
      <c r="E82" s="181"/>
      <c r="F82" s="181"/>
      <c r="G82" s="181"/>
      <c r="H82" s="181"/>
      <c r="I82" s="181"/>
      <c r="J82" s="181"/>
      <c r="K82" s="181"/>
      <c r="L82" s="181"/>
      <c r="M82" s="182"/>
      <c r="N82" s="34"/>
      <c r="O82" s="61"/>
      <c r="P82" s="61"/>
    </row>
    <row r="83" spans="1:16" ht="42" customHeight="1" x14ac:dyDescent="0.4">
      <c r="A83" s="16"/>
      <c r="B83" s="69"/>
      <c r="N83" s="7"/>
    </row>
    <row r="84" spans="1:16" ht="83.25" customHeight="1" x14ac:dyDescent="0.4">
      <c r="A84" s="16"/>
      <c r="B84" s="16"/>
      <c r="C84" s="48" t="s">
        <v>17</v>
      </c>
      <c r="I84" s="48"/>
      <c r="J84" s="56"/>
    </row>
    <row r="85" spans="1:16" ht="83.25" customHeight="1" x14ac:dyDescent="0.4">
      <c r="A85" s="16"/>
      <c r="B85" s="16"/>
      <c r="C85" s="183"/>
      <c r="D85" s="183"/>
      <c r="E85" s="183"/>
      <c r="F85" s="183"/>
      <c r="G85" s="183"/>
      <c r="H85" s="183"/>
      <c r="I85" s="183"/>
      <c r="J85" s="183"/>
      <c r="K85" s="183"/>
      <c r="L85" s="183"/>
      <c r="M85" s="183"/>
      <c r="N85" s="183"/>
    </row>
    <row r="86" spans="1:16" ht="83.25" customHeight="1" x14ac:dyDescent="0.4">
      <c r="A86" s="16"/>
      <c r="B86" s="16"/>
      <c r="C86" s="48"/>
      <c r="D86" s="171" t="str">
        <f>C1&amp;"     "</f>
        <v xml:space="preserve">医療機関○○クリニック     </v>
      </c>
      <c r="E86" s="171"/>
      <c r="F86" s="171"/>
      <c r="G86" s="171"/>
      <c r="H86" s="171"/>
      <c r="I86" s="171"/>
      <c r="J86" s="171"/>
      <c r="K86" s="171"/>
      <c r="L86" s="171"/>
      <c r="M86" s="47" t="s">
        <v>49</v>
      </c>
    </row>
    <row r="87" spans="1:16" ht="83.25" customHeight="1" x14ac:dyDescent="0.4">
      <c r="A87" s="35"/>
      <c r="B87" s="35"/>
      <c r="C87" s="35"/>
      <c r="D87" s="35"/>
      <c r="E87" s="35"/>
      <c r="F87" s="35"/>
      <c r="G87" s="35"/>
      <c r="H87" s="35"/>
      <c r="I87" s="35"/>
      <c r="J87" s="55"/>
      <c r="K87" s="55"/>
      <c r="L87" s="35"/>
      <c r="M87" s="35"/>
      <c r="O87" s="52" t="s">
        <v>117</v>
      </c>
    </row>
    <row r="88" spans="1:16" ht="46.5" customHeight="1" x14ac:dyDescent="0.4">
      <c r="A88" s="35"/>
      <c r="B88" s="35"/>
      <c r="C88" s="35"/>
      <c r="D88" s="35"/>
      <c r="E88" s="35"/>
      <c r="F88" s="35"/>
      <c r="G88" s="35"/>
      <c r="H88" s="35"/>
      <c r="I88" s="35"/>
      <c r="J88" s="55"/>
      <c r="K88" s="35"/>
      <c r="L88" s="172" t="s">
        <v>68</v>
      </c>
      <c r="M88" s="172"/>
      <c r="N88" s="172"/>
    </row>
    <row r="89" spans="1:16" ht="83.25" customHeight="1" x14ac:dyDescent="0.4">
      <c r="A89" s="15" t="s">
        <v>16</v>
      </c>
      <c r="B89" s="15"/>
      <c r="C89" s="92"/>
      <c r="D89" s="92"/>
      <c r="E89" s="92"/>
      <c r="F89" s="92"/>
      <c r="G89" s="92"/>
      <c r="H89" s="92"/>
      <c r="I89" s="92"/>
      <c r="J89" s="55"/>
      <c r="K89" s="35"/>
      <c r="L89" s="92"/>
      <c r="M89" s="92"/>
      <c r="N89" s="92"/>
    </row>
    <row r="90" spans="1:16" ht="46.5" customHeight="1" x14ac:dyDescent="0.4">
      <c r="A90" s="92"/>
      <c r="B90" s="92"/>
      <c r="C90" s="92"/>
      <c r="D90" s="92"/>
      <c r="E90" s="92"/>
      <c r="F90" s="92"/>
      <c r="G90" s="92"/>
      <c r="H90" s="92"/>
      <c r="I90" s="92"/>
      <c r="J90" s="92"/>
      <c r="K90" s="92"/>
      <c r="L90" s="92"/>
      <c r="M90" s="92"/>
      <c r="N90" s="92"/>
    </row>
    <row r="91" spans="1:16" ht="33.75" customHeight="1" x14ac:dyDescent="0.4">
      <c r="A91" s="92"/>
      <c r="B91" s="92"/>
      <c r="C91" s="92"/>
      <c r="D91" s="92"/>
      <c r="E91" s="92"/>
      <c r="F91" s="92"/>
      <c r="G91" s="92"/>
      <c r="H91" s="92"/>
      <c r="I91" s="97" t="s">
        <v>50</v>
      </c>
      <c r="J91" s="51"/>
      <c r="K91" s="97"/>
      <c r="L91" s="97" t="str">
        <f>C1</f>
        <v>医療機関○○クリニック</v>
      </c>
      <c r="M91" s="97"/>
      <c r="N91" s="97"/>
      <c r="O91" s="1"/>
    </row>
    <row r="92" spans="1:16" ht="33.75" customHeight="1" x14ac:dyDescent="0.4">
      <c r="A92" s="92"/>
      <c r="B92" s="92"/>
      <c r="C92" s="92"/>
      <c r="D92" s="92"/>
      <c r="E92" s="92"/>
      <c r="F92" s="92"/>
      <c r="G92" s="92"/>
      <c r="H92" s="92"/>
      <c r="I92" s="97" t="s">
        <v>11</v>
      </c>
      <c r="J92" s="51"/>
      <c r="K92" s="97"/>
      <c r="L92" s="173"/>
      <c r="M92" s="173"/>
      <c r="N92" s="173"/>
      <c r="O92" s="1"/>
    </row>
    <row r="93" spans="1:16" ht="33.75" customHeight="1" x14ac:dyDescent="0.4">
      <c r="A93" s="92"/>
      <c r="B93" s="92"/>
      <c r="C93" s="92"/>
      <c r="D93" s="92"/>
      <c r="E93" s="92"/>
      <c r="F93" s="92"/>
      <c r="G93" s="92"/>
      <c r="H93" s="92"/>
      <c r="I93" s="97" t="s">
        <v>12</v>
      </c>
      <c r="J93" s="51"/>
      <c r="K93" s="97"/>
      <c r="L93" s="173"/>
      <c r="M93" s="173"/>
      <c r="N93" s="173"/>
      <c r="O93" s="1"/>
    </row>
    <row r="94" spans="1:16" ht="33.75" customHeight="1" x14ac:dyDescent="0.4">
      <c r="A94" s="92"/>
      <c r="B94" s="92"/>
      <c r="C94" s="92"/>
      <c r="D94" s="92"/>
      <c r="E94" s="92"/>
      <c r="F94" s="92"/>
      <c r="G94" s="92"/>
      <c r="H94" s="92"/>
      <c r="I94" s="92"/>
      <c r="J94" s="92"/>
      <c r="K94" s="92"/>
      <c r="L94" s="92"/>
      <c r="M94" s="92"/>
      <c r="N94" s="92"/>
    </row>
    <row r="95" spans="1:16" ht="61.5" customHeight="1" x14ac:dyDescent="0.4">
      <c r="A95" s="10"/>
      <c r="B95" s="10"/>
      <c r="C95" s="10"/>
      <c r="D95" s="10"/>
      <c r="E95" s="10"/>
      <c r="F95" s="10"/>
      <c r="G95" s="10"/>
      <c r="H95" s="10"/>
      <c r="I95" s="10"/>
      <c r="J95" s="10"/>
      <c r="K95" s="10"/>
      <c r="L95" s="10"/>
      <c r="M95" s="10"/>
      <c r="N95" s="10"/>
    </row>
    <row r="96" spans="1:16" ht="83.25" customHeight="1" x14ac:dyDescent="0.4">
      <c r="A96" s="174" t="s">
        <v>61</v>
      </c>
      <c r="B96" s="174"/>
      <c r="C96" s="174"/>
      <c r="D96" s="174"/>
      <c r="E96" s="174"/>
      <c r="F96" s="174"/>
      <c r="G96" s="174"/>
      <c r="H96" s="174"/>
      <c r="I96" s="174"/>
      <c r="J96" s="174"/>
      <c r="K96" s="174"/>
      <c r="L96" s="174"/>
      <c r="M96" s="174"/>
      <c r="N96" s="174"/>
      <c r="O96" s="9"/>
    </row>
    <row r="97" spans="1:16" ht="24" x14ac:dyDescent="0.4">
      <c r="A97" s="10"/>
      <c r="B97" s="10"/>
      <c r="C97" s="10"/>
      <c r="D97" s="10"/>
      <c r="E97" s="10"/>
      <c r="F97" s="10"/>
      <c r="G97" s="10"/>
      <c r="H97" s="10"/>
      <c r="I97" s="10"/>
      <c r="J97" s="10"/>
      <c r="K97" s="10"/>
      <c r="L97" s="10"/>
      <c r="M97" s="10"/>
      <c r="N97" s="10"/>
    </row>
    <row r="98" spans="1:16" ht="24" x14ac:dyDescent="0.4">
      <c r="A98" s="10"/>
      <c r="B98" s="10"/>
      <c r="C98" s="10"/>
      <c r="D98" s="10"/>
      <c r="E98" s="10"/>
      <c r="F98" s="10"/>
      <c r="G98" s="10"/>
      <c r="H98" s="10"/>
      <c r="I98" s="10"/>
      <c r="J98" s="10"/>
      <c r="K98" s="10"/>
      <c r="L98" s="10"/>
      <c r="M98" s="10"/>
      <c r="N98" s="10"/>
    </row>
    <row r="99" spans="1:16" ht="28.5" customHeight="1" x14ac:dyDescent="0.4">
      <c r="A99" s="10"/>
      <c r="B99" s="10"/>
      <c r="C99" s="10"/>
      <c r="D99" s="10"/>
      <c r="E99" s="10"/>
      <c r="F99" s="10"/>
      <c r="G99" s="10"/>
      <c r="H99" s="10"/>
      <c r="I99" s="10"/>
      <c r="J99" s="10"/>
      <c r="K99" s="10"/>
      <c r="L99" s="10"/>
      <c r="M99" s="10"/>
      <c r="N99" s="10"/>
    </row>
    <row r="100" spans="1:16" ht="75" customHeight="1" x14ac:dyDescent="0.4">
      <c r="A100" s="175" t="s">
        <v>135</v>
      </c>
      <c r="B100" s="175"/>
      <c r="C100" s="175"/>
      <c r="D100" s="175"/>
      <c r="E100" s="175"/>
      <c r="F100" s="175"/>
      <c r="G100" s="175"/>
      <c r="H100" s="175"/>
      <c r="I100" s="175"/>
      <c r="J100" s="175"/>
      <c r="K100" s="175"/>
      <c r="L100" s="175"/>
      <c r="M100" s="175"/>
      <c r="N100" s="175"/>
      <c r="O100" s="6"/>
    </row>
    <row r="101" spans="1:16" s="109" customFormat="1" ht="35.25" x14ac:dyDescent="0.4">
      <c r="A101" s="176" t="s">
        <v>130</v>
      </c>
      <c r="B101" s="176"/>
      <c r="C101" s="176"/>
      <c r="D101" s="176"/>
      <c r="E101" s="176"/>
      <c r="F101" s="176"/>
      <c r="G101" s="176"/>
      <c r="H101" s="176"/>
      <c r="I101" s="119"/>
      <c r="J101" s="119"/>
      <c r="K101" s="119"/>
      <c r="L101" s="119"/>
      <c r="M101" s="119"/>
      <c r="N101" s="119"/>
      <c r="O101" s="6"/>
    </row>
    <row r="102" spans="1:16" x14ac:dyDescent="0.4">
      <c r="C102" s="5"/>
      <c r="D102" s="5"/>
      <c r="E102" s="5"/>
      <c r="F102" s="5"/>
      <c r="G102" s="5"/>
      <c r="H102" s="5"/>
      <c r="I102" s="5"/>
    </row>
    <row r="103" spans="1:16" x14ac:dyDescent="0.4">
      <c r="C103" s="2"/>
      <c r="D103" s="1"/>
      <c r="E103" s="1"/>
      <c r="F103" s="3"/>
      <c r="G103" s="3"/>
      <c r="H103" s="4"/>
      <c r="I103" s="4"/>
    </row>
    <row r="104" spans="1:16" ht="45.75" x14ac:dyDescent="0.9">
      <c r="C104" s="11" t="s">
        <v>13</v>
      </c>
      <c r="D104" s="12"/>
      <c r="E104" s="12"/>
      <c r="F104" s="197">
        <f>SUM(F125,J125,N125)</f>
        <v>0</v>
      </c>
      <c r="G104" s="197"/>
      <c r="H104" s="197"/>
      <c r="I104" s="197"/>
      <c r="J104" s="197"/>
      <c r="K104" s="12"/>
      <c r="L104" s="7"/>
      <c r="M104" s="7"/>
    </row>
    <row r="106" spans="1:16" ht="48.75" customHeight="1" x14ac:dyDescent="0.4"/>
    <row r="107" spans="1:16" ht="35.25" x14ac:dyDescent="0.4">
      <c r="A107" s="35" t="s">
        <v>14</v>
      </c>
      <c r="B107" s="35"/>
      <c r="C107" s="35"/>
      <c r="D107" s="35"/>
      <c r="E107" s="35"/>
      <c r="F107" s="35"/>
      <c r="G107" s="35"/>
      <c r="H107" s="35"/>
      <c r="I107" s="35"/>
      <c r="J107" s="35"/>
      <c r="K107" s="35"/>
      <c r="L107" s="35"/>
      <c r="M107" s="35"/>
      <c r="N107" s="35"/>
    </row>
    <row r="108" spans="1:16" ht="26.25" customHeight="1" x14ac:dyDescent="0.4">
      <c r="A108" s="35"/>
      <c r="B108" s="35"/>
      <c r="C108" s="35"/>
      <c r="D108" s="35"/>
      <c r="E108" s="35"/>
      <c r="F108" s="35"/>
      <c r="G108" s="35"/>
      <c r="H108" s="35"/>
      <c r="I108" s="35"/>
      <c r="J108" s="35"/>
      <c r="K108" s="35"/>
      <c r="L108" s="35"/>
      <c r="M108" s="35"/>
      <c r="N108" s="92"/>
    </row>
    <row r="109" spans="1:16" ht="35.25" x14ac:dyDescent="0.4">
      <c r="A109" s="153" t="s">
        <v>138</v>
      </c>
      <c r="B109" s="92"/>
      <c r="C109" s="92"/>
      <c r="D109" s="92"/>
      <c r="E109" s="92"/>
      <c r="F109" s="35"/>
      <c r="G109" s="35"/>
      <c r="H109" s="35"/>
      <c r="I109" s="35"/>
      <c r="J109" s="35"/>
      <c r="K109" s="35"/>
      <c r="L109" s="35"/>
      <c r="M109" s="35"/>
      <c r="N109" s="92"/>
    </row>
    <row r="110" spans="1:16" ht="35.25" x14ac:dyDescent="0.4">
      <c r="A110" s="92" t="s">
        <v>15</v>
      </c>
      <c r="B110" s="92"/>
      <c r="C110" s="92"/>
      <c r="D110" s="92"/>
      <c r="E110" s="92"/>
      <c r="F110" s="35"/>
      <c r="G110" s="40">
        <f>COUNTIF(K8:K47,"150回以上")</f>
        <v>0</v>
      </c>
      <c r="H110" s="92" t="s">
        <v>59</v>
      </c>
      <c r="J110" s="92"/>
      <c r="K110" s="92"/>
      <c r="L110" s="92"/>
      <c r="M110" s="92"/>
      <c r="N110" s="92"/>
    </row>
    <row r="111" spans="1:16" ht="35.25" x14ac:dyDescent="0.4">
      <c r="A111" s="92" t="s">
        <v>18</v>
      </c>
      <c r="B111" s="92"/>
      <c r="C111" s="92"/>
      <c r="D111" s="92"/>
      <c r="E111" s="92"/>
      <c r="F111" s="35"/>
      <c r="G111" s="40">
        <f>COUNTIF(K8:K47,"100回以上")</f>
        <v>0</v>
      </c>
      <c r="H111" s="92" t="s">
        <v>60</v>
      </c>
      <c r="J111" s="92"/>
      <c r="K111" s="92"/>
      <c r="L111" s="92"/>
      <c r="M111" s="92"/>
      <c r="N111" s="92"/>
    </row>
    <row r="112" spans="1:16" ht="41.25" customHeight="1" x14ac:dyDescent="0.4">
      <c r="A112" s="35"/>
      <c r="B112" s="35"/>
      <c r="C112" s="35"/>
      <c r="D112" s="35"/>
      <c r="E112" s="35"/>
      <c r="F112" s="35"/>
      <c r="G112" s="35"/>
      <c r="H112" s="35"/>
      <c r="I112" s="35"/>
      <c r="J112" s="35"/>
      <c r="K112" s="35"/>
      <c r="L112" s="35"/>
      <c r="M112" s="35"/>
      <c r="N112" s="35"/>
      <c r="P112" s="13"/>
    </row>
    <row r="113" spans="1:16" ht="30.75" customHeight="1" x14ac:dyDescent="0.4">
      <c r="A113" s="34"/>
      <c r="B113" s="34"/>
      <c r="C113" s="169" t="s">
        <v>9</v>
      </c>
      <c r="D113" s="169"/>
      <c r="E113" s="169"/>
      <c r="F113" s="198" t="s">
        <v>46</v>
      </c>
      <c r="G113" s="199"/>
      <c r="H113" s="199"/>
      <c r="I113" s="199"/>
      <c r="J113" s="198" t="s">
        <v>45</v>
      </c>
      <c r="K113" s="199"/>
      <c r="L113" s="199"/>
      <c r="M113" s="169" t="s">
        <v>10</v>
      </c>
      <c r="N113" s="170"/>
      <c r="P113" s="14"/>
    </row>
    <row r="114" spans="1:16" ht="18.75" customHeight="1" x14ac:dyDescent="0.4">
      <c r="A114" s="34"/>
      <c r="B114" s="34"/>
      <c r="C114" s="193" t="s">
        <v>44</v>
      </c>
      <c r="D114" s="194"/>
      <c r="E114" s="194"/>
      <c r="F114" s="193" t="s">
        <v>57</v>
      </c>
      <c r="G114" s="195"/>
      <c r="H114" s="195"/>
      <c r="I114" s="195"/>
      <c r="J114" s="193" t="s">
        <v>58</v>
      </c>
      <c r="K114" s="195"/>
      <c r="L114" s="195"/>
      <c r="M114" s="196" t="s">
        <v>47</v>
      </c>
      <c r="N114" s="195"/>
      <c r="P114" s="14"/>
    </row>
    <row r="115" spans="1:16" ht="35.25" x14ac:dyDescent="0.4">
      <c r="A115" s="36" t="s">
        <v>121</v>
      </c>
      <c r="B115" s="36"/>
      <c r="C115" s="36"/>
      <c r="D115" s="162">
        <f>SUM(J9:J10)</f>
        <v>0</v>
      </c>
      <c r="E115" s="162"/>
      <c r="F115" s="163">
        <f>IF(AND($G$110&gt;=4,K9="150回以上"),D115*3000,0)</f>
        <v>0</v>
      </c>
      <c r="G115" s="163"/>
      <c r="H115" s="163"/>
      <c r="I115" s="163"/>
      <c r="J115" s="163">
        <f>IF(AND($G$111&gt;=4,K9="100回以上"),D115*2000,0)</f>
        <v>0</v>
      </c>
      <c r="K115" s="163"/>
      <c r="L115" s="163"/>
      <c r="M115" s="53">
        <f>IF(AND(F115=0,J115=0),COUNTIF(H11:I11,"&gt;=50"),0)</f>
        <v>0</v>
      </c>
      <c r="N115" s="91">
        <f t="shared" ref="N115:N122" si="23">M115*100000</f>
        <v>0</v>
      </c>
      <c r="P115" s="14"/>
    </row>
    <row r="116" spans="1:16" ht="35.25" x14ac:dyDescent="0.4">
      <c r="A116" s="36" t="s">
        <v>122</v>
      </c>
      <c r="B116" s="36"/>
      <c r="C116" s="36"/>
      <c r="D116" s="162">
        <f>SUM(J13:J14)</f>
        <v>0</v>
      </c>
      <c r="E116" s="162"/>
      <c r="F116" s="163">
        <f>IF(AND($G$110&gt;=4,K13="150回以上"),D116*3000,0)</f>
        <v>0</v>
      </c>
      <c r="G116" s="163"/>
      <c r="H116" s="163"/>
      <c r="I116" s="163"/>
      <c r="J116" s="163">
        <f>IF(AND($G$111&gt;=4,K13="100回以上"),D116*2000,0)</f>
        <v>0</v>
      </c>
      <c r="K116" s="163"/>
      <c r="L116" s="163"/>
      <c r="M116" s="53">
        <f>IF(AND(F116=0,J116=0),COUNTIF(C15:I15,"&gt;=50"),0)</f>
        <v>0</v>
      </c>
      <c r="N116" s="91">
        <f t="shared" si="23"/>
        <v>0</v>
      </c>
      <c r="P116" s="14"/>
    </row>
    <row r="117" spans="1:16" ht="35.25" x14ac:dyDescent="0.4">
      <c r="A117" s="36" t="s">
        <v>123</v>
      </c>
      <c r="B117" s="36"/>
      <c r="C117" s="36"/>
      <c r="D117" s="162">
        <f>SUM(J17:J18)</f>
        <v>0</v>
      </c>
      <c r="E117" s="162"/>
      <c r="F117" s="163">
        <f>IF(AND($G$110&gt;=4,K17="150回以上"),D117*3000,0)</f>
        <v>0</v>
      </c>
      <c r="G117" s="163"/>
      <c r="H117" s="163"/>
      <c r="I117" s="163"/>
      <c r="J117" s="163">
        <f>IF(AND($G$111&gt;=4,K17="100回以上"),D117*2000,0)</f>
        <v>0</v>
      </c>
      <c r="K117" s="163"/>
      <c r="L117" s="163"/>
      <c r="M117" s="53">
        <f>IF(AND(F117=0,J117=0),COUNTIF(C19:I19,"&gt;=50"),0)</f>
        <v>0</v>
      </c>
      <c r="N117" s="91">
        <f t="shared" si="23"/>
        <v>0</v>
      </c>
      <c r="P117" s="14"/>
    </row>
    <row r="118" spans="1:16" ht="35.25" x14ac:dyDescent="0.4">
      <c r="A118" s="36" t="s">
        <v>124</v>
      </c>
      <c r="B118" s="36"/>
      <c r="C118" s="36"/>
      <c r="D118" s="162">
        <f>SUM(J21:J22)</f>
        <v>0</v>
      </c>
      <c r="E118" s="162"/>
      <c r="F118" s="163">
        <f>IF(AND($G$110&gt;=4,K21="150回以上"),D118*3000,0)</f>
        <v>0</v>
      </c>
      <c r="G118" s="163"/>
      <c r="H118" s="163"/>
      <c r="I118" s="163"/>
      <c r="J118" s="163">
        <f>IF(AND($G$111&gt;=4,K21="100回以上"),D118*2000,0)</f>
        <v>0</v>
      </c>
      <c r="K118" s="163"/>
      <c r="L118" s="163"/>
      <c r="M118" s="53">
        <f>IF(AND(F118=0,J118=0),COUNTIF(C23:I23,"&gt;=50"),0)</f>
        <v>0</v>
      </c>
      <c r="N118" s="91">
        <f t="shared" si="23"/>
        <v>0</v>
      </c>
      <c r="P118" s="14"/>
    </row>
    <row r="119" spans="1:16" ht="35.25" x14ac:dyDescent="0.4">
      <c r="A119" s="36" t="s">
        <v>125</v>
      </c>
      <c r="B119" s="36"/>
      <c r="C119" s="36"/>
      <c r="D119" s="162">
        <f>SUM(J25:J26)</f>
        <v>0</v>
      </c>
      <c r="E119" s="162"/>
      <c r="F119" s="163">
        <f>IF(AND($G$110&gt;=4,K25="150回以上"),D119*3000,0)</f>
        <v>0</v>
      </c>
      <c r="G119" s="163"/>
      <c r="H119" s="163"/>
      <c r="I119" s="163"/>
      <c r="J119" s="163">
        <f>IF(AND($G$111&gt;=4,K25="100回以上"),D119*2000,0)</f>
        <v>0</v>
      </c>
      <c r="K119" s="163"/>
      <c r="L119" s="163"/>
      <c r="M119" s="53">
        <f>IF(AND(F119=0,J119=0),COUNTIF(C27:I27,"&gt;=50"),0)</f>
        <v>0</v>
      </c>
      <c r="N119" s="91">
        <f t="shared" si="23"/>
        <v>0</v>
      </c>
      <c r="P119" s="14"/>
    </row>
    <row r="120" spans="1:16" ht="35.25" x14ac:dyDescent="0.4">
      <c r="A120" s="36" t="s">
        <v>126</v>
      </c>
      <c r="B120" s="36"/>
      <c r="C120" s="36"/>
      <c r="D120" s="162">
        <f>SUM(J29:J30)</f>
        <v>0</v>
      </c>
      <c r="E120" s="162"/>
      <c r="F120" s="163">
        <f>IF(AND($G$110&gt;=4,K29="150回以上"),D120*3000,0)</f>
        <v>0</v>
      </c>
      <c r="G120" s="163"/>
      <c r="H120" s="163"/>
      <c r="I120" s="163"/>
      <c r="J120" s="163">
        <f>IF(AND($G$111&gt;=4,K29="100回以上"),D120*2000,0)</f>
        <v>0</v>
      </c>
      <c r="K120" s="163"/>
      <c r="L120" s="163"/>
      <c r="M120" s="53">
        <f>IF(AND(F120=0,J120=0),COUNTIF(C31:I31,"&gt;=50"),0)</f>
        <v>0</v>
      </c>
      <c r="N120" s="91">
        <f t="shared" si="23"/>
        <v>0</v>
      </c>
      <c r="P120" s="14"/>
    </row>
    <row r="121" spans="1:16" ht="35.25" x14ac:dyDescent="0.4">
      <c r="A121" s="36" t="s">
        <v>127</v>
      </c>
      <c r="B121" s="36"/>
      <c r="C121" s="36"/>
      <c r="D121" s="162">
        <f>SUM(J33:J34)</f>
        <v>0</v>
      </c>
      <c r="E121" s="162"/>
      <c r="F121" s="163">
        <f>IF(AND($G$110&gt;=4,K33="150回以上"),D121*3000,0)</f>
        <v>0</v>
      </c>
      <c r="G121" s="163"/>
      <c r="H121" s="163"/>
      <c r="I121" s="163"/>
      <c r="J121" s="163">
        <f>IF(AND($G$111&gt;=4,K33="100回以上"),D121*2000,0)</f>
        <v>0</v>
      </c>
      <c r="K121" s="163"/>
      <c r="L121" s="163"/>
      <c r="M121" s="53">
        <f>IF(AND(F121=0,J121=0),COUNTIF(C35:I35,"&gt;=50"),0)</f>
        <v>0</v>
      </c>
      <c r="N121" s="91">
        <f t="shared" si="23"/>
        <v>0</v>
      </c>
      <c r="P121" s="14"/>
    </row>
    <row r="122" spans="1:16" ht="35.25" x14ac:dyDescent="0.4">
      <c r="A122" s="36" t="s">
        <v>128</v>
      </c>
      <c r="B122" s="36"/>
      <c r="C122" s="36"/>
      <c r="D122" s="162">
        <f>SUM(J37:J38)</f>
        <v>0</v>
      </c>
      <c r="E122" s="162"/>
      <c r="F122" s="163">
        <f>IF(AND($G$110&gt;=4,K37="150回以上"),D122*3000,0)</f>
        <v>0</v>
      </c>
      <c r="G122" s="163"/>
      <c r="H122" s="163"/>
      <c r="I122" s="163"/>
      <c r="J122" s="163">
        <f>IF(AND($G$111&gt;=4,K37="100回以上"),D122*2000,0)</f>
        <v>0</v>
      </c>
      <c r="K122" s="163"/>
      <c r="L122" s="163"/>
      <c r="M122" s="53">
        <f>IF(AND(F122=0,J122=0),COUNTIF(C39:I39,"&gt;=50"),0)</f>
        <v>0</v>
      </c>
      <c r="N122" s="91">
        <f t="shared" si="23"/>
        <v>0</v>
      </c>
      <c r="P122" s="14"/>
    </row>
    <row r="123" spans="1:16" s="109" customFormat="1" ht="35.25" x14ac:dyDescent="0.4">
      <c r="A123" s="36" t="s">
        <v>119</v>
      </c>
      <c r="B123" s="36"/>
      <c r="C123" s="36"/>
      <c r="D123" s="162">
        <f>SUM(J41)</f>
        <v>0</v>
      </c>
      <c r="E123" s="162"/>
      <c r="F123" s="163">
        <f>IF(AND($G$110&gt;=4,K41="150回以上"),D123*3000,0)</f>
        <v>0</v>
      </c>
      <c r="G123" s="163"/>
      <c r="H123" s="163"/>
      <c r="I123" s="163"/>
      <c r="J123" s="163">
        <f>IF(AND($G$111&gt;=4,K41="100回以上"),D123*2000,0)</f>
        <v>0</v>
      </c>
      <c r="K123" s="163"/>
      <c r="L123" s="163"/>
      <c r="M123" s="53">
        <f>IF(AND(F123=0,J123=0),COUNTIF(C43:I43,"&gt;=50"),0)</f>
        <v>0</v>
      </c>
      <c r="N123" s="120">
        <f t="shared" ref="N123:N124" si="24">M123*100000</f>
        <v>0</v>
      </c>
      <c r="P123" s="14"/>
    </row>
    <row r="124" spans="1:16" s="109" customFormat="1" ht="36" thickBot="1" x14ac:dyDescent="0.45">
      <c r="A124" s="36" t="s">
        <v>120</v>
      </c>
      <c r="B124" s="36"/>
      <c r="C124" s="36"/>
      <c r="D124" s="162">
        <f>SUM(J45)</f>
        <v>0</v>
      </c>
      <c r="E124" s="162"/>
      <c r="F124" s="163">
        <f>IF(AND($G$110&gt;=4,K45="150回以上"),D124*3000,0)</f>
        <v>0</v>
      </c>
      <c r="G124" s="163"/>
      <c r="H124" s="163"/>
      <c r="I124" s="163"/>
      <c r="J124" s="163">
        <f>IF(AND($G$111&gt;=4,K45="100回以上"),D124*2000,0)</f>
        <v>0</v>
      </c>
      <c r="K124" s="163"/>
      <c r="L124" s="163"/>
      <c r="M124" s="53">
        <f>IF(AND(F124=0,J124=0),COUNTIF(C47:I47,"&gt;=50"),0)</f>
        <v>0</v>
      </c>
      <c r="N124" s="120">
        <f t="shared" si="24"/>
        <v>0</v>
      </c>
      <c r="P124" s="14"/>
    </row>
    <row r="125" spans="1:16" ht="36" thickTop="1" x14ac:dyDescent="0.4">
      <c r="A125" s="44" t="s">
        <v>39</v>
      </c>
      <c r="B125" s="44"/>
      <c r="C125" s="44"/>
      <c r="D125" s="160">
        <f>SUM(D115:E124)</f>
        <v>0</v>
      </c>
      <c r="E125" s="160"/>
      <c r="F125" s="161">
        <f>SUM(F115:I124)</f>
        <v>0</v>
      </c>
      <c r="G125" s="161"/>
      <c r="H125" s="161"/>
      <c r="I125" s="161"/>
      <c r="J125" s="161">
        <f>SUM(J115:L124)</f>
        <v>0</v>
      </c>
      <c r="K125" s="161"/>
      <c r="L125" s="161"/>
      <c r="M125" s="54">
        <f>SUM(M115:M124)</f>
        <v>0</v>
      </c>
      <c r="N125" s="98">
        <f>SUM(N115:N124)</f>
        <v>0</v>
      </c>
    </row>
    <row r="126" spans="1:16" ht="90" customHeight="1" x14ac:dyDescent="0.4">
      <c r="A126" s="92"/>
      <c r="B126" s="92"/>
      <c r="C126" s="92"/>
      <c r="D126" s="159"/>
      <c r="E126" s="159"/>
      <c r="F126" s="92"/>
      <c r="G126" s="92"/>
      <c r="H126" s="92"/>
      <c r="I126" s="92"/>
      <c r="J126" s="92"/>
      <c r="K126" s="92"/>
      <c r="L126" s="92"/>
      <c r="M126" s="92"/>
      <c r="N126" s="92"/>
    </row>
    <row r="127" spans="1:16" ht="39.75" customHeight="1" x14ac:dyDescent="0.4">
      <c r="A127" s="93" t="s">
        <v>26</v>
      </c>
      <c r="B127" s="154"/>
      <c r="C127" s="155"/>
      <c r="D127" s="155"/>
      <c r="E127" s="155"/>
      <c r="F127" s="155"/>
      <c r="G127" s="155"/>
      <c r="H127" s="156"/>
      <c r="I127" s="157" t="s">
        <v>27</v>
      </c>
      <c r="J127" s="157"/>
      <c r="K127" s="157"/>
      <c r="L127" s="158"/>
      <c r="M127" s="158"/>
      <c r="N127" s="158"/>
      <c r="O127" s="27"/>
    </row>
    <row r="128" spans="1:16" ht="39.75" customHeight="1" x14ac:dyDescent="0.4">
      <c r="A128" s="93" t="s">
        <v>28</v>
      </c>
      <c r="B128" s="154"/>
      <c r="C128" s="155"/>
      <c r="D128" s="155"/>
      <c r="E128" s="155"/>
      <c r="F128" s="155"/>
      <c r="G128" s="155"/>
      <c r="H128" s="156"/>
      <c r="I128" s="157" t="s">
        <v>29</v>
      </c>
      <c r="J128" s="157"/>
      <c r="K128" s="157"/>
      <c r="L128" s="158"/>
      <c r="M128" s="158"/>
      <c r="N128" s="158"/>
      <c r="O128" s="26"/>
    </row>
    <row r="129" spans="1:15" ht="39.75" customHeight="1" x14ac:dyDescent="0.4">
      <c r="A129" s="93" t="s">
        <v>30</v>
      </c>
      <c r="B129" s="154"/>
      <c r="C129" s="155"/>
      <c r="D129" s="155"/>
      <c r="E129" s="155"/>
      <c r="F129" s="155"/>
      <c r="G129" s="155"/>
      <c r="H129" s="156"/>
      <c r="I129" s="157" t="s">
        <v>31</v>
      </c>
      <c r="J129" s="157"/>
      <c r="K129" s="157"/>
      <c r="L129" s="158"/>
      <c r="M129" s="158"/>
      <c r="N129" s="158"/>
      <c r="O129" s="26"/>
    </row>
    <row r="130" spans="1:15" ht="39.75" customHeight="1" x14ac:dyDescent="0.4">
      <c r="A130" s="93" t="s">
        <v>33</v>
      </c>
      <c r="B130" s="154"/>
      <c r="C130" s="155"/>
      <c r="D130" s="155"/>
      <c r="E130" s="155"/>
      <c r="F130" s="155"/>
      <c r="G130" s="155"/>
      <c r="H130" s="155"/>
      <c r="I130" s="155"/>
      <c r="J130" s="155"/>
      <c r="K130" s="155"/>
      <c r="L130" s="155"/>
      <c r="M130" s="155"/>
      <c r="N130" s="156"/>
      <c r="O130" s="25"/>
    </row>
    <row r="131" spans="1:15" ht="39.75" customHeight="1" x14ac:dyDescent="0.4">
      <c r="A131" s="93" t="s">
        <v>32</v>
      </c>
      <c r="B131" s="154"/>
      <c r="C131" s="155"/>
      <c r="D131" s="155"/>
      <c r="E131" s="155"/>
      <c r="F131" s="155"/>
      <c r="G131" s="155"/>
      <c r="H131" s="155"/>
      <c r="I131" s="155"/>
      <c r="J131" s="155"/>
      <c r="K131" s="155"/>
      <c r="L131" s="155"/>
      <c r="M131" s="155"/>
      <c r="N131" s="156"/>
      <c r="O131" s="28"/>
    </row>
  </sheetData>
  <mergeCells count="124">
    <mergeCell ref="E49:I49"/>
    <mergeCell ref="C114:E114"/>
    <mergeCell ref="F114:I114"/>
    <mergeCell ref="J114:L114"/>
    <mergeCell ref="M114:N114"/>
    <mergeCell ref="D115:E115"/>
    <mergeCell ref="F115:I115"/>
    <mergeCell ref="J115:L115"/>
    <mergeCell ref="D116:E116"/>
    <mergeCell ref="F116:I116"/>
    <mergeCell ref="J116:L116"/>
    <mergeCell ref="F104:J104"/>
    <mergeCell ref="C113:E113"/>
    <mergeCell ref="F113:I113"/>
    <mergeCell ref="J113:L113"/>
    <mergeCell ref="C1:J1"/>
    <mergeCell ref="J6:J7"/>
    <mergeCell ref="K6:K7"/>
    <mergeCell ref="L6:N7"/>
    <mergeCell ref="L8:N8"/>
    <mergeCell ref="J9:J10"/>
    <mergeCell ref="K9:K10"/>
    <mergeCell ref="L9:N9"/>
    <mergeCell ref="L10:N10"/>
    <mergeCell ref="A5:H5"/>
    <mergeCell ref="L16:N16"/>
    <mergeCell ref="J17:J18"/>
    <mergeCell ref="K17:K18"/>
    <mergeCell ref="L17:N17"/>
    <mergeCell ref="L18:N18"/>
    <mergeCell ref="L20:N20"/>
    <mergeCell ref="L11:N11"/>
    <mergeCell ref="L12:N12"/>
    <mergeCell ref="J13:J14"/>
    <mergeCell ref="K13:K14"/>
    <mergeCell ref="L13:N13"/>
    <mergeCell ref="L14:N14"/>
    <mergeCell ref="L28:N28"/>
    <mergeCell ref="J29:J30"/>
    <mergeCell ref="K29:K30"/>
    <mergeCell ref="L29:N29"/>
    <mergeCell ref="L30:N30"/>
    <mergeCell ref="L32:N32"/>
    <mergeCell ref="J21:J22"/>
    <mergeCell ref="K21:K22"/>
    <mergeCell ref="L21:N21"/>
    <mergeCell ref="L22:N22"/>
    <mergeCell ref="L24:N24"/>
    <mergeCell ref="J25:J26"/>
    <mergeCell ref="K25:K26"/>
    <mergeCell ref="L25:N25"/>
    <mergeCell ref="L26:N26"/>
    <mergeCell ref="J33:J34"/>
    <mergeCell ref="K33:K34"/>
    <mergeCell ref="L33:N33"/>
    <mergeCell ref="L34:N34"/>
    <mergeCell ref="L36:N36"/>
    <mergeCell ref="J37:J38"/>
    <mergeCell ref="K37:K38"/>
    <mergeCell ref="L37:N37"/>
    <mergeCell ref="L38:N38"/>
    <mergeCell ref="L40:N40"/>
    <mergeCell ref="J41:J42"/>
    <mergeCell ref="K41:K42"/>
    <mergeCell ref="L41:N41"/>
    <mergeCell ref="L42:N42"/>
    <mergeCell ref="L44:N44"/>
    <mergeCell ref="J45:J46"/>
    <mergeCell ref="K45:K46"/>
    <mergeCell ref="M113:N113"/>
    <mergeCell ref="D86:L86"/>
    <mergeCell ref="L88:N88"/>
    <mergeCell ref="L92:N92"/>
    <mergeCell ref="L93:N93"/>
    <mergeCell ref="A96:N96"/>
    <mergeCell ref="A100:N100"/>
    <mergeCell ref="L45:N45"/>
    <mergeCell ref="L46:N46"/>
    <mergeCell ref="A101:H101"/>
    <mergeCell ref="A65:M66"/>
    <mergeCell ref="A67:M68"/>
    <mergeCell ref="A73:O73"/>
    <mergeCell ref="B79:M79"/>
    <mergeCell ref="B82:M82"/>
    <mergeCell ref="C85:N85"/>
    <mergeCell ref="D119:E119"/>
    <mergeCell ref="F119:I119"/>
    <mergeCell ref="J119:L119"/>
    <mergeCell ref="D120:E120"/>
    <mergeCell ref="F120:I120"/>
    <mergeCell ref="J120:L120"/>
    <mergeCell ref="D117:E117"/>
    <mergeCell ref="F117:I117"/>
    <mergeCell ref="J117:L117"/>
    <mergeCell ref="D118:E118"/>
    <mergeCell ref="F118:I118"/>
    <mergeCell ref="J118:L118"/>
    <mergeCell ref="D125:E125"/>
    <mergeCell ref="F125:I125"/>
    <mergeCell ref="J125:L125"/>
    <mergeCell ref="D121:E121"/>
    <mergeCell ref="F121:I121"/>
    <mergeCell ref="J121:L121"/>
    <mergeCell ref="D122:E122"/>
    <mergeCell ref="F122:I122"/>
    <mergeCell ref="J122:L122"/>
    <mergeCell ref="D123:E123"/>
    <mergeCell ref="F123:I123"/>
    <mergeCell ref="J123:L123"/>
    <mergeCell ref="D124:E124"/>
    <mergeCell ref="F124:I124"/>
    <mergeCell ref="J124:L124"/>
    <mergeCell ref="B129:H129"/>
    <mergeCell ref="I129:K129"/>
    <mergeCell ref="L129:N129"/>
    <mergeCell ref="B130:N130"/>
    <mergeCell ref="B131:N131"/>
    <mergeCell ref="D126:E126"/>
    <mergeCell ref="B127:H127"/>
    <mergeCell ref="I127:K127"/>
    <mergeCell ref="L127:N127"/>
    <mergeCell ref="B128:H128"/>
    <mergeCell ref="I128:K128"/>
    <mergeCell ref="L128:N128"/>
  </mergeCells>
  <phoneticPr fontId="2"/>
  <dataValidations count="1">
    <dataValidation type="list" allowBlank="1" showInputMessage="1" sqref="K9 K33 K13 K17 K21 K25 K29 K37 K41 K4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50" max="14" man="1"/>
    <brk id="86" max="1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30"/>
  <sheetViews>
    <sheetView view="pageBreakPreview" zoomScale="55" zoomScaleNormal="55" zoomScaleSheetLayoutView="55" workbookViewId="0">
      <selection activeCell="E29" sqref="E29"/>
    </sheetView>
  </sheetViews>
  <sheetFormatPr defaultRowHeight="18.75" x14ac:dyDescent="0.4"/>
  <cols>
    <col min="1" max="1" width="38.75" style="109" customWidth="1"/>
    <col min="2" max="9" width="11.25" style="109" customWidth="1"/>
    <col min="10" max="10" width="15" style="109" customWidth="1"/>
    <col min="11" max="11" width="14.125" style="109" customWidth="1"/>
    <col min="12" max="12" width="11.375" style="109" customWidth="1"/>
    <col min="13" max="13" width="14" style="109" customWidth="1"/>
    <col min="14" max="14" width="20.25" style="109" customWidth="1"/>
    <col min="15" max="15" width="10.125" style="109" customWidth="1"/>
    <col min="16" max="16384" width="9" style="109"/>
  </cols>
  <sheetData>
    <row r="1" spans="1:15" ht="42" customHeight="1" x14ac:dyDescent="0.4">
      <c r="A1" s="58" t="s">
        <v>48</v>
      </c>
      <c r="B1" s="58"/>
      <c r="C1" s="184" t="s">
        <v>52</v>
      </c>
      <c r="D1" s="185"/>
      <c r="E1" s="185"/>
      <c r="F1" s="185"/>
      <c r="G1" s="185"/>
      <c r="H1" s="185"/>
      <c r="I1" s="185"/>
      <c r="J1" s="185"/>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91" t="s">
        <v>118</v>
      </c>
      <c r="B5" s="191"/>
      <c r="C5" s="191"/>
      <c r="D5" s="191"/>
      <c r="E5" s="191"/>
      <c r="F5" s="191"/>
      <c r="G5" s="191"/>
      <c r="H5" s="191"/>
      <c r="I5" s="17"/>
      <c r="J5" s="17"/>
      <c r="K5" s="17"/>
      <c r="L5" s="17"/>
      <c r="N5" s="18"/>
    </row>
    <row r="6" spans="1:15" ht="42" customHeight="1" x14ac:dyDescent="0.4">
      <c r="A6" s="19"/>
      <c r="B6" s="19"/>
      <c r="C6" s="19"/>
      <c r="D6" s="19"/>
      <c r="E6" s="19"/>
      <c r="F6" s="19"/>
      <c r="G6" s="19"/>
      <c r="H6" s="19"/>
      <c r="I6" s="19"/>
      <c r="J6" s="186" t="s">
        <v>7</v>
      </c>
      <c r="K6" s="188" t="s">
        <v>34</v>
      </c>
      <c r="L6" s="190" t="s">
        <v>8</v>
      </c>
      <c r="M6" s="190"/>
      <c r="N6" s="190"/>
    </row>
    <row r="7" spans="1:15" ht="42" customHeight="1" thickBot="1" x14ac:dyDescent="0.45">
      <c r="A7" s="19"/>
      <c r="B7" s="19"/>
      <c r="C7" s="117" t="s">
        <v>0</v>
      </c>
      <c r="D7" s="117" t="s">
        <v>1</v>
      </c>
      <c r="E7" s="117" t="s">
        <v>2</v>
      </c>
      <c r="F7" s="117" t="s">
        <v>3</v>
      </c>
      <c r="G7" s="117" t="s">
        <v>4</v>
      </c>
      <c r="H7" s="133" t="s">
        <v>5</v>
      </c>
      <c r="I7" s="133" t="s">
        <v>6</v>
      </c>
      <c r="J7" s="187"/>
      <c r="K7" s="189"/>
      <c r="L7" s="190"/>
      <c r="M7" s="190"/>
      <c r="N7" s="190"/>
    </row>
    <row r="8" spans="1:15" ht="42" customHeight="1" thickTop="1" x14ac:dyDescent="0.4">
      <c r="A8" s="19"/>
      <c r="B8" s="19"/>
      <c r="C8" s="104"/>
      <c r="D8" s="104"/>
      <c r="E8" s="104"/>
      <c r="F8" s="104"/>
      <c r="G8" s="134"/>
      <c r="H8" s="139">
        <v>44652</v>
      </c>
      <c r="I8" s="145">
        <f>H8+1</f>
        <v>44653</v>
      </c>
      <c r="J8" s="131"/>
      <c r="K8" s="79"/>
      <c r="L8" s="164"/>
      <c r="M8" s="164"/>
      <c r="N8" s="164"/>
      <c r="O8" s="7"/>
    </row>
    <row r="9" spans="1:15" ht="42" customHeight="1" x14ac:dyDescent="0.4">
      <c r="A9" s="33" t="s">
        <v>55</v>
      </c>
      <c r="B9" s="63" t="s">
        <v>63</v>
      </c>
      <c r="C9" s="149"/>
      <c r="D9" s="149"/>
      <c r="E9" s="149"/>
      <c r="F9" s="149"/>
      <c r="G9" s="150"/>
      <c r="H9" s="141"/>
      <c r="I9" s="146"/>
      <c r="J9" s="200"/>
      <c r="K9" s="202"/>
      <c r="L9" s="164"/>
      <c r="M9" s="164"/>
      <c r="N9" s="16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thickBot="1" x14ac:dyDescent="0.45">
      <c r="A10" s="33" t="s">
        <v>55</v>
      </c>
      <c r="B10" s="63" t="s">
        <v>64</v>
      </c>
      <c r="C10" s="149"/>
      <c r="D10" s="149"/>
      <c r="E10" s="149"/>
      <c r="F10" s="149"/>
      <c r="G10" s="150"/>
      <c r="H10" s="141"/>
      <c r="I10" s="146"/>
      <c r="J10" s="201"/>
      <c r="K10" s="203"/>
      <c r="L10" s="164"/>
      <c r="M10" s="164"/>
      <c r="N10" s="164"/>
      <c r="O10" s="7"/>
    </row>
    <row r="11" spans="1:15" ht="42" hidden="1" customHeight="1" thickBot="1" x14ac:dyDescent="0.45">
      <c r="A11" s="33" t="s">
        <v>139</v>
      </c>
      <c r="B11" s="63"/>
      <c r="C11" s="129"/>
      <c r="D11" s="129"/>
      <c r="E11" s="129"/>
      <c r="F11" s="129"/>
      <c r="G11" s="138"/>
      <c r="H11" s="141">
        <f t="shared" ref="H11:I11" si="0">H9+H10</f>
        <v>0</v>
      </c>
      <c r="I11" s="146">
        <f t="shared" si="0"/>
        <v>0</v>
      </c>
      <c r="J11" s="132"/>
      <c r="K11" s="79"/>
      <c r="L11" s="164"/>
      <c r="M11" s="164"/>
      <c r="N11" s="164"/>
      <c r="O11" s="7"/>
    </row>
    <row r="12" spans="1:15" ht="42" customHeight="1" thickTop="1" thickBot="1" x14ac:dyDescent="0.45">
      <c r="A12" s="22"/>
      <c r="B12" s="127"/>
      <c r="C12" s="139">
        <f>I8+1</f>
        <v>44654</v>
      </c>
      <c r="D12" s="140">
        <f>C12+1</f>
        <v>44655</v>
      </c>
      <c r="E12" s="140">
        <f t="shared" ref="E12:H32" si="1">D12+1</f>
        <v>44656</v>
      </c>
      <c r="F12" s="140">
        <f t="shared" si="1"/>
        <v>44657</v>
      </c>
      <c r="G12" s="140">
        <f t="shared" si="1"/>
        <v>44658</v>
      </c>
      <c r="H12" s="104">
        <f t="shared" si="1"/>
        <v>44659</v>
      </c>
      <c r="I12" s="147">
        <f>H12+1</f>
        <v>44660</v>
      </c>
      <c r="J12" s="122"/>
      <c r="K12" s="136"/>
      <c r="L12" s="164"/>
      <c r="M12" s="164"/>
      <c r="N12" s="164"/>
      <c r="O12" s="7"/>
    </row>
    <row r="13" spans="1:15" ht="42" customHeight="1" thickTop="1" x14ac:dyDescent="0.4">
      <c r="A13" s="33" t="s">
        <v>55</v>
      </c>
      <c r="B13" s="128" t="s">
        <v>63</v>
      </c>
      <c r="C13" s="141"/>
      <c r="D13" s="105"/>
      <c r="E13" s="105"/>
      <c r="F13" s="105"/>
      <c r="G13" s="105"/>
      <c r="H13" s="105"/>
      <c r="I13" s="135"/>
      <c r="J13" s="204">
        <f>SUM(H9:I10,C13:I14)</f>
        <v>0</v>
      </c>
      <c r="K13" s="206" t="str">
        <f>IF(J13&lt;100,"100回未満",IF(J13&lt;150,"100回以上","150回以上"))</f>
        <v>100回未満</v>
      </c>
      <c r="L13" s="208"/>
      <c r="M13" s="164"/>
      <c r="N13" s="164"/>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thickBot="1" x14ac:dyDescent="0.45">
      <c r="A14" s="33" t="s">
        <v>55</v>
      </c>
      <c r="B14" s="128" t="s">
        <v>64</v>
      </c>
      <c r="C14" s="142"/>
      <c r="D14" s="143"/>
      <c r="E14" s="143"/>
      <c r="F14" s="143"/>
      <c r="G14" s="143"/>
      <c r="H14" s="143"/>
      <c r="I14" s="144"/>
      <c r="J14" s="205"/>
      <c r="K14" s="207"/>
      <c r="L14" s="208"/>
      <c r="M14" s="164"/>
      <c r="N14" s="164"/>
      <c r="O14" s="7"/>
    </row>
    <row r="15" spans="1:15" ht="42" hidden="1" customHeight="1" thickTop="1" x14ac:dyDescent="0.4">
      <c r="A15" s="33"/>
      <c r="B15" s="63"/>
      <c r="C15" s="130">
        <f t="shared" ref="C15:I15" si="2">C13+C14</f>
        <v>0</v>
      </c>
      <c r="D15" s="130">
        <f t="shared" si="2"/>
        <v>0</v>
      </c>
      <c r="E15" s="130">
        <f t="shared" si="2"/>
        <v>0</v>
      </c>
      <c r="F15" s="130">
        <f t="shared" si="2"/>
        <v>0</v>
      </c>
      <c r="G15" s="130">
        <f t="shared" si="2"/>
        <v>0</v>
      </c>
      <c r="H15" s="130">
        <f t="shared" si="2"/>
        <v>0</v>
      </c>
      <c r="I15" s="130">
        <f t="shared" si="2"/>
        <v>0</v>
      </c>
      <c r="J15" s="137"/>
      <c r="K15" s="106"/>
      <c r="L15" s="118"/>
      <c r="M15" s="118"/>
      <c r="N15" s="118"/>
      <c r="O15" s="7"/>
    </row>
    <row r="16" spans="1:15" ht="42" customHeight="1" thickTop="1" x14ac:dyDescent="0.4">
      <c r="A16" s="22"/>
      <c r="B16" s="22"/>
      <c r="C16" s="104">
        <f>I12+1</f>
        <v>44661</v>
      </c>
      <c r="D16" s="104">
        <f>C16+1</f>
        <v>44662</v>
      </c>
      <c r="E16" s="104">
        <f t="shared" si="1"/>
        <v>44663</v>
      </c>
      <c r="F16" s="104">
        <f t="shared" si="1"/>
        <v>44664</v>
      </c>
      <c r="G16" s="104">
        <f t="shared" si="1"/>
        <v>44665</v>
      </c>
      <c r="H16" s="104">
        <f t="shared" si="1"/>
        <v>44666</v>
      </c>
      <c r="I16" s="104">
        <f>H16+1</f>
        <v>44667</v>
      </c>
      <c r="J16" s="79"/>
      <c r="K16" s="79"/>
      <c r="L16" s="164"/>
      <c r="M16" s="164"/>
      <c r="N16" s="164"/>
      <c r="O16" s="7"/>
    </row>
    <row r="17" spans="1:15" ht="42" customHeight="1" x14ac:dyDescent="0.4">
      <c r="A17" s="33" t="s">
        <v>55</v>
      </c>
      <c r="B17" s="63" t="s">
        <v>63</v>
      </c>
      <c r="C17" s="105"/>
      <c r="D17" s="105"/>
      <c r="E17" s="105"/>
      <c r="F17" s="105"/>
      <c r="G17" s="105"/>
      <c r="H17" s="105"/>
      <c r="I17" s="105"/>
      <c r="J17" s="165">
        <f>SUM(C17:I18)</f>
        <v>0</v>
      </c>
      <c r="K17" s="167" t="str">
        <f>IF(J17&lt;100,"100回未満",IF(J17&lt;150,"100回以上","150回以上"))</f>
        <v>100回未満</v>
      </c>
      <c r="L17" s="164"/>
      <c r="M17" s="164"/>
      <c r="N17" s="164"/>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66"/>
      <c r="K18" s="168"/>
      <c r="L18" s="164"/>
      <c r="M18" s="164"/>
      <c r="N18" s="164"/>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118"/>
      <c r="M19" s="118"/>
      <c r="N19" s="118"/>
      <c r="O19" s="7"/>
    </row>
    <row r="20" spans="1:15" ht="42" customHeight="1" x14ac:dyDescent="0.4">
      <c r="A20" s="22"/>
      <c r="B20" s="22"/>
      <c r="C20" s="104">
        <f>I16+1</f>
        <v>44668</v>
      </c>
      <c r="D20" s="104">
        <f>C20+1</f>
        <v>44669</v>
      </c>
      <c r="E20" s="104">
        <f t="shared" si="1"/>
        <v>44670</v>
      </c>
      <c r="F20" s="104">
        <f t="shared" si="1"/>
        <v>44671</v>
      </c>
      <c r="G20" s="104">
        <f t="shared" si="1"/>
        <v>44672</v>
      </c>
      <c r="H20" s="104">
        <f t="shared" si="1"/>
        <v>44673</v>
      </c>
      <c r="I20" s="104">
        <f>H20+1</f>
        <v>44674</v>
      </c>
      <c r="J20" s="79"/>
      <c r="K20" s="79"/>
      <c r="L20" s="164"/>
      <c r="M20" s="164"/>
      <c r="N20" s="164"/>
      <c r="O20" s="7"/>
    </row>
    <row r="21" spans="1:15" ht="42" customHeight="1" x14ac:dyDescent="0.4">
      <c r="A21" s="33" t="s">
        <v>55</v>
      </c>
      <c r="B21" s="63" t="s">
        <v>63</v>
      </c>
      <c r="C21" s="105"/>
      <c r="D21" s="105"/>
      <c r="E21" s="105"/>
      <c r="F21" s="105"/>
      <c r="G21" s="105"/>
      <c r="H21" s="105"/>
      <c r="I21" s="105"/>
      <c r="J21" s="165">
        <f>SUM(C21:I22)</f>
        <v>0</v>
      </c>
      <c r="K21" s="167" t="str">
        <f>IF(J21&lt;100,"100回未満",IF(J21&lt;150,"100回以上","150回以上"))</f>
        <v>100回未満</v>
      </c>
      <c r="L21" s="164"/>
      <c r="M21" s="164"/>
      <c r="N21" s="164"/>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66"/>
      <c r="K22" s="168"/>
      <c r="L22" s="164"/>
      <c r="M22" s="164"/>
      <c r="N22" s="164"/>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118"/>
      <c r="M23" s="118"/>
      <c r="N23" s="118"/>
      <c r="O23" s="7"/>
    </row>
    <row r="24" spans="1:15" ht="42" customHeight="1" x14ac:dyDescent="0.4">
      <c r="A24" s="22"/>
      <c r="B24" s="22"/>
      <c r="C24" s="104">
        <f>I20+1</f>
        <v>44675</v>
      </c>
      <c r="D24" s="104">
        <f>C24+1</f>
        <v>44676</v>
      </c>
      <c r="E24" s="104">
        <f t="shared" si="1"/>
        <v>44677</v>
      </c>
      <c r="F24" s="104">
        <f t="shared" si="1"/>
        <v>44678</v>
      </c>
      <c r="G24" s="104">
        <f t="shared" si="1"/>
        <v>44679</v>
      </c>
      <c r="H24" s="104">
        <f t="shared" si="1"/>
        <v>44680</v>
      </c>
      <c r="I24" s="104">
        <f>H24+1</f>
        <v>44681</v>
      </c>
      <c r="J24" s="79"/>
      <c r="K24" s="79"/>
      <c r="L24" s="164"/>
      <c r="M24" s="164"/>
      <c r="N24" s="164"/>
      <c r="O24" s="7"/>
    </row>
    <row r="25" spans="1:15" ht="42" customHeight="1" x14ac:dyDescent="0.4">
      <c r="A25" s="33" t="s">
        <v>55</v>
      </c>
      <c r="B25" s="63" t="s">
        <v>63</v>
      </c>
      <c r="C25" s="105"/>
      <c r="D25" s="105"/>
      <c r="E25" s="105"/>
      <c r="F25" s="105"/>
      <c r="G25" s="105"/>
      <c r="H25" s="105"/>
      <c r="I25" s="105"/>
      <c r="J25" s="165">
        <f>SUM(C25:I26)</f>
        <v>0</v>
      </c>
      <c r="K25" s="167" t="str">
        <f>IF(J25&lt;100,"100回未満",IF(J25&lt;150,"100回以上","150回以上"))</f>
        <v>100回未満</v>
      </c>
      <c r="L25" s="164"/>
      <c r="M25" s="164"/>
      <c r="N25" s="164"/>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66"/>
      <c r="K26" s="168"/>
      <c r="L26" s="164"/>
      <c r="M26" s="164"/>
      <c r="N26" s="164"/>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118"/>
      <c r="M27" s="118"/>
      <c r="N27" s="118"/>
      <c r="O27" s="7"/>
    </row>
    <row r="28" spans="1:15" ht="42" customHeight="1" x14ac:dyDescent="0.4">
      <c r="A28" s="22"/>
      <c r="B28" s="22"/>
      <c r="C28" s="104">
        <f>I24+1</f>
        <v>44682</v>
      </c>
      <c r="D28" s="104">
        <f>C28+1</f>
        <v>44683</v>
      </c>
      <c r="E28" s="104">
        <f t="shared" si="1"/>
        <v>44684</v>
      </c>
      <c r="F28" s="104">
        <f t="shared" si="1"/>
        <v>44685</v>
      </c>
      <c r="G28" s="104">
        <f t="shared" si="1"/>
        <v>44686</v>
      </c>
      <c r="H28" s="104">
        <f t="shared" si="1"/>
        <v>44687</v>
      </c>
      <c r="I28" s="104">
        <f>H28+1</f>
        <v>44688</v>
      </c>
      <c r="J28" s="79"/>
      <c r="K28" s="79"/>
      <c r="L28" s="164"/>
      <c r="M28" s="164"/>
      <c r="N28" s="164"/>
      <c r="O28" s="7"/>
    </row>
    <row r="29" spans="1:15" ht="42" customHeight="1" x14ac:dyDescent="0.4">
      <c r="A29" s="33" t="s">
        <v>55</v>
      </c>
      <c r="B29" s="63" t="s">
        <v>63</v>
      </c>
      <c r="C29" s="105"/>
      <c r="D29" s="105"/>
      <c r="E29" s="105"/>
      <c r="F29" s="105"/>
      <c r="G29" s="105"/>
      <c r="H29" s="105"/>
      <c r="I29" s="105"/>
      <c r="J29" s="165">
        <f>SUM(C29:I30)</f>
        <v>0</v>
      </c>
      <c r="K29" s="167" t="str">
        <f>IF(J29&lt;100,"100回未満",IF(J29&lt;150,"100回以上","150回以上"))</f>
        <v>100回未満</v>
      </c>
      <c r="L29" s="164"/>
      <c r="M29" s="164"/>
      <c r="N29" s="164"/>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66"/>
      <c r="K30" s="168"/>
      <c r="L30" s="164"/>
      <c r="M30" s="164"/>
      <c r="N30" s="164"/>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118"/>
      <c r="M31" s="118"/>
      <c r="N31" s="118"/>
      <c r="O31" s="7"/>
    </row>
    <row r="32" spans="1:15" ht="42" customHeight="1" x14ac:dyDescent="0.4">
      <c r="A32" s="22"/>
      <c r="B32" s="22"/>
      <c r="C32" s="104">
        <f>I28+1</f>
        <v>44689</v>
      </c>
      <c r="D32" s="104">
        <f>C32+1</f>
        <v>44690</v>
      </c>
      <c r="E32" s="104">
        <f t="shared" si="1"/>
        <v>44691</v>
      </c>
      <c r="F32" s="104">
        <f t="shared" si="1"/>
        <v>44692</v>
      </c>
      <c r="G32" s="104">
        <f t="shared" si="1"/>
        <v>44693</v>
      </c>
      <c r="H32" s="104">
        <f t="shared" si="1"/>
        <v>44694</v>
      </c>
      <c r="I32" s="104">
        <f>H32+1</f>
        <v>44695</v>
      </c>
      <c r="J32" s="106"/>
      <c r="K32" s="79"/>
      <c r="L32" s="164"/>
      <c r="M32" s="164"/>
      <c r="N32" s="164"/>
      <c r="O32" s="7"/>
    </row>
    <row r="33" spans="1:15" ht="42" customHeight="1" x14ac:dyDescent="0.4">
      <c r="A33" s="33" t="s">
        <v>55</v>
      </c>
      <c r="B33" s="63" t="s">
        <v>63</v>
      </c>
      <c r="C33" s="105"/>
      <c r="D33" s="105"/>
      <c r="E33" s="105"/>
      <c r="F33" s="105"/>
      <c r="G33" s="105"/>
      <c r="H33" s="105"/>
      <c r="I33" s="105"/>
      <c r="J33" s="165">
        <f>SUM(C33:I34)</f>
        <v>0</v>
      </c>
      <c r="K33" s="167" t="str">
        <f>IF(J33&lt;100,"100回未満",IF(J33&lt;150,"100回以上","150回以上"))</f>
        <v>100回未満</v>
      </c>
      <c r="L33" s="164"/>
      <c r="M33" s="164"/>
      <c r="N33" s="164"/>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66"/>
      <c r="K34" s="168"/>
      <c r="L34" s="164"/>
      <c r="M34" s="164"/>
      <c r="N34" s="164"/>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118"/>
      <c r="M35" s="118"/>
      <c r="N35" s="118"/>
      <c r="O35" s="7"/>
    </row>
    <row r="36" spans="1:15" ht="42" customHeight="1" x14ac:dyDescent="0.4">
      <c r="A36" s="22"/>
      <c r="B36" s="22"/>
      <c r="C36" s="104">
        <f>I32+1</f>
        <v>44696</v>
      </c>
      <c r="D36" s="104">
        <f>C36+1</f>
        <v>44697</v>
      </c>
      <c r="E36" s="104">
        <f t="shared" ref="E36:H36" si="8">D36+1</f>
        <v>44698</v>
      </c>
      <c r="F36" s="104">
        <f t="shared" si="8"/>
        <v>44699</v>
      </c>
      <c r="G36" s="104">
        <f t="shared" si="8"/>
        <v>44700</v>
      </c>
      <c r="H36" s="104">
        <f t="shared" si="8"/>
        <v>44701</v>
      </c>
      <c r="I36" s="104">
        <f>H36+1</f>
        <v>44702</v>
      </c>
      <c r="J36" s="79"/>
      <c r="K36" s="79"/>
      <c r="L36" s="164"/>
      <c r="M36" s="164"/>
      <c r="N36" s="164"/>
      <c r="O36" s="7"/>
    </row>
    <row r="37" spans="1:15" ht="42" customHeight="1" x14ac:dyDescent="0.4">
      <c r="A37" s="33" t="s">
        <v>55</v>
      </c>
      <c r="B37" s="63" t="s">
        <v>63</v>
      </c>
      <c r="C37" s="105"/>
      <c r="D37" s="105"/>
      <c r="E37" s="105"/>
      <c r="F37" s="105"/>
      <c r="G37" s="105"/>
      <c r="H37" s="105"/>
      <c r="I37" s="105"/>
      <c r="J37" s="165">
        <f>SUM(C37:I38)</f>
        <v>0</v>
      </c>
      <c r="K37" s="167" t="str">
        <f>IF(J37&lt;100,"100回未満",IF(J37&lt;150,"100回以上","150回以上"))</f>
        <v>100回未満</v>
      </c>
      <c r="L37" s="164"/>
      <c r="M37" s="164"/>
      <c r="N37" s="164"/>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66"/>
      <c r="K38" s="168"/>
      <c r="L38" s="164"/>
      <c r="M38" s="164"/>
      <c r="N38" s="164"/>
      <c r="O38" s="7"/>
    </row>
    <row r="39" spans="1:15" ht="42" hidden="1" customHeight="1" x14ac:dyDescent="0.4">
      <c r="A39" s="33"/>
      <c r="B39" s="63"/>
      <c r="C39" s="105">
        <f t="shared" ref="C39:I39" si="9">C37+C38</f>
        <v>0</v>
      </c>
      <c r="D39" s="105">
        <f t="shared" si="9"/>
        <v>0</v>
      </c>
      <c r="E39" s="105">
        <f t="shared" si="9"/>
        <v>0</v>
      </c>
      <c r="F39" s="105">
        <f t="shared" si="9"/>
        <v>0</v>
      </c>
      <c r="G39" s="105">
        <f t="shared" si="9"/>
        <v>0</v>
      </c>
      <c r="H39" s="105">
        <f t="shared" si="9"/>
        <v>0</v>
      </c>
      <c r="I39" s="105">
        <f t="shared" si="9"/>
        <v>0</v>
      </c>
      <c r="J39" s="103"/>
      <c r="K39" s="79"/>
      <c r="L39" s="118"/>
      <c r="M39" s="118"/>
      <c r="N39" s="118"/>
      <c r="O39" s="7"/>
    </row>
    <row r="40" spans="1:15" ht="42" customHeight="1" x14ac:dyDescent="0.4">
      <c r="A40" s="22"/>
      <c r="B40" s="22"/>
      <c r="C40" s="104">
        <f>I36+1</f>
        <v>44703</v>
      </c>
      <c r="D40" s="104">
        <f>C40+1</f>
        <v>44704</v>
      </c>
      <c r="E40" s="104">
        <f t="shared" ref="E40:H40" si="10">D40+1</f>
        <v>44705</v>
      </c>
      <c r="F40" s="104">
        <f t="shared" si="10"/>
        <v>44706</v>
      </c>
      <c r="G40" s="104">
        <f t="shared" si="10"/>
        <v>44707</v>
      </c>
      <c r="H40" s="104">
        <f t="shared" si="10"/>
        <v>44708</v>
      </c>
      <c r="I40" s="104">
        <f>H40+1</f>
        <v>44709</v>
      </c>
      <c r="J40" s="106"/>
      <c r="K40" s="79"/>
      <c r="L40" s="164"/>
      <c r="M40" s="164"/>
      <c r="N40" s="164"/>
      <c r="O40" s="7"/>
    </row>
    <row r="41" spans="1:15" ht="42" customHeight="1" x14ac:dyDescent="0.4">
      <c r="A41" s="33" t="s">
        <v>55</v>
      </c>
      <c r="B41" s="63" t="s">
        <v>63</v>
      </c>
      <c r="C41" s="105"/>
      <c r="D41" s="105"/>
      <c r="E41" s="105"/>
      <c r="F41" s="105"/>
      <c r="G41" s="105"/>
      <c r="H41" s="105"/>
      <c r="I41" s="105"/>
      <c r="J41" s="165">
        <f>SUM(C41:I42)</f>
        <v>0</v>
      </c>
      <c r="K41" s="167" t="str">
        <f>IF(J41&lt;100,"100回未満",IF(J41&lt;150,"100回以上","150回以上"))</f>
        <v>100回未満</v>
      </c>
      <c r="L41" s="164"/>
      <c r="M41" s="164"/>
      <c r="N41" s="164"/>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ht="42" customHeight="1" x14ac:dyDescent="0.4">
      <c r="A42" s="33" t="s">
        <v>55</v>
      </c>
      <c r="B42" s="63" t="s">
        <v>64</v>
      </c>
      <c r="C42" s="105"/>
      <c r="D42" s="105"/>
      <c r="E42" s="105"/>
      <c r="F42" s="105"/>
      <c r="G42" s="105"/>
      <c r="H42" s="105"/>
      <c r="I42" s="105"/>
      <c r="J42" s="166"/>
      <c r="K42" s="168"/>
      <c r="L42" s="164"/>
      <c r="M42" s="164"/>
      <c r="N42" s="164"/>
      <c r="O42" s="7"/>
    </row>
    <row r="43" spans="1:15" ht="42" hidden="1" customHeight="1" x14ac:dyDescent="0.4">
      <c r="A43" s="33"/>
      <c r="B43" s="63"/>
      <c r="C43" s="105">
        <f t="shared" ref="C43:I43" si="11">C41+C42</f>
        <v>0</v>
      </c>
      <c r="D43" s="105">
        <f t="shared" si="11"/>
        <v>0</v>
      </c>
      <c r="E43" s="105">
        <f t="shared" si="11"/>
        <v>0</v>
      </c>
      <c r="F43" s="105">
        <f t="shared" si="11"/>
        <v>0</v>
      </c>
      <c r="G43" s="105">
        <f t="shared" si="11"/>
        <v>0</v>
      </c>
      <c r="H43" s="105">
        <f t="shared" si="11"/>
        <v>0</v>
      </c>
      <c r="I43" s="105">
        <f t="shared" si="11"/>
        <v>0</v>
      </c>
      <c r="J43" s="103"/>
      <c r="K43" s="79"/>
      <c r="L43" s="118"/>
      <c r="M43" s="118"/>
      <c r="N43" s="118"/>
      <c r="O43" s="7"/>
    </row>
    <row r="44" spans="1:15" ht="42" customHeight="1" x14ac:dyDescent="0.4">
      <c r="A44" s="22"/>
      <c r="B44" s="22"/>
      <c r="C44" s="104">
        <f>I40+1</f>
        <v>44710</v>
      </c>
      <c r="D44" s="104">
        <f>C44+1</f>
        <v>44711</v>
      </c>
      <c r="E44" s="104">
        <f t="shared" ref="E44:H44" si="12">D44+1</f>
        <v>44712</v>
      </c>
      <c r="F44" s="104">
        <f t="shared" si="12"/>
        <v>44713</v>
      </c>
      <c r="G44" s="104">
        <f t="shared" si="12"/>
        <v>44714</v>
      </c>
      <c r="H44" s="104">
        <f t="shared" si="12"/>
        <v>44715</v>
      </c>
      <c r="I44" s="104">
        <f>H44+1</f>
        <v>44716</v>
      </c>
      <c r="J44" s="79"/>
      <c r="K44" s="79"/>
      <c r="L44" s="164"/>
      <c r="M44" s="164"/>
      <c r="N44" s="164"/>
      <c r="O44" s="7"/>
    </row>
    <row r="45" spans="1:15" ht="42" customHeight="1" x14ac:dyDescent="0.4">
      <c r="A45" s="33" t="s">
        <v>55</v>
      </c>
      <c r="B45" s="63" t="s">
        <v>63</v>
      </c>
      <c r="C45" s="105"/>
      <c r="D45" s="105"/>
      <c r="E45" s="105"/>
      <c r="F45" s="105"/>
      <c r="G45" s="105"/>
      <c r="H45" s="105"/>
      <c r="I45" s="105"/>
      <c r="J45" s="165">
        <f>SUM(C45:I46)</f>
        <v>0</v>
      </c>
      <c r="K45" s="167" t="str">
        <f>IF(J45&lt;100,"100回未満",IF(J45&lt;150,"100回以上","150回以上"))</f>
        <v>100回未満</v>
      </c>
      <c r="L45" s="164"/>
      <c r="M45" s="164"/>
      <c r="N45" s="164"/>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42" customHeight="1" x14ac:dyDescent="0.4">
      <c r="A46" s="33" t="s">
        <v>55</v>
      </c>
      <c r="B46" s="63" t="s">
        <v>64</v>
      </c>
      <c r="C46" s="105"/>
      <c r="D46" s="105"/>
      <c r="E46" s="105"/>
      <c r="F46" s="105"/>
      <c r="G46" s="105"/>
      <c r="H46" s="105"/>
      <c r="I46" s="105"/>
      <c r="J46" s="166"/>
      <c r="K46" s="168"/>
      <c r="L46" s="164"/>
      <c r="M46" s="164"/>
      <c r="N46" s="164"/>
      <c r="O46" s="7"/>
    </row>
    <row r="47" spans="1:15" ht="42" hidden="1" customHeight="1" x14ac:dyDescent="0.4">
      <c r="A47" s="33"/>
      <c r="B47" s="63"/>
      <c r="C47" s="105">
        <f t="shared" ref="C47:I47" si="13">C45+C46</f>
        <v>0</v>
      </c>
      <c r="D47" s="105">
        <f t="shared" si="13"/>
        <v>0</v>
      </c>
      <c r="E47" s="105">
        <f t="shared" si="13"/>
        <v>0</v>
      </c>
      <c r="F47" s="105">
        <f t="shared" si="13"/>
        <v>0</v>
      </c>
      <c r="G47" s="105">
        <f t="shared" si="13"/>
        <v>0</v>
      </c>
      <c r="H47" s="105">
        <f t="shared" si="13"/>
        <v>0</v>
      </c>
      <c r="I47" s="105">
        <f t="shared" si="13"/>
        <v>0</v>
      </c>
      <c r="J47" s="103"/>
      <c r="K47" s="79"/>
      <c r="L47" s="118"/>
      <c r="M47" s="118"/>
      <c r="N47" s="118"/>
      <c r="O47" s="7"/>
    </row>
    <row r="48" spans="1:15" ht="66.75" customHeight="1" x14ac:dyDescent="0.4">
      <c r="A48" s="100"/>
      <c r="B48" s="101"/>
      <c r="C48" s="101"/>
      <c r="D48" s="101"/>
      <c r="E48" s="101"/>
      <c r="F48" s="101"/>
      <c r="G48" s="101"/>
      <c r="H48" s="101"/>
      <c r="I48" s="101"/>
      <c r="J48" s="101"/>
      <c r="K48" s="101"/>
      <c r="L48" s="101"/>
      <c r="M48" s="102"/>
      <c r="N48" s="102"/>
      <c r="O48" s="7"/>
    </row>
    <row r="49" spans="1:15" ht="63.75" customHeight="1" x14ac:dyDescent="0.4">
      <c r="A49" s="19"/>
      <c r="B49" s="19"/>
      <c r="C49" s="19"/>
      <c r="E49" s="192" t="s">
        <v>98</v>
      </c>
      <c r="F49" s="192"/>
      <c r="G49" s="192"/>
      <c r="H49" s="192"/>
      <c r="I49" s="192"/>
      <c r="J49" s="116">
        <f>SUM(J9,J13,J17,J21,J25,J29,J33,J37,J41,J45)</f>
        <v>0</v>
      </c>
      <c r="K49" s="19"/>
      <c r="L49" s="19"/>
      <c r="M49" s="19"/>
      <c r="N49" s="7"/>
    </row>
    <row r="50" spans="1:15" ht="103.5" customHeight="1" x14ac:dyDescent="0.4">
      <c r="A50" s="19"/>
      <c r="B50" s="19"/>
      <c r="C50" s="19"/>
      <c r="K50" s="19"/>
      <c r="L50" s="19"/>
      <c r="M50" s="19"/>
      <c r="N50" s="7"/>
    </row>
    <row r="51" spans="1:15" ht="44.25" customHeight="1" x14ac:dyDescent="0.4">
      <c r="A51" s="19"/>
      <c r="B51" s="19"/>
      <c r="C51" s="19"/>
      <c r="G51" s="24"/>
      <c r="H51" s="24"/>
      <c r="I51" s="24"/>
      <c r="J51" s="23"/>
      <c r="K51" s="19"/>
      <c r="L51" s="19"/>
      <c r="M51" s="19"/>
      <c r="N51" s="107" t="s">
        <v>102</v>
      </c>
    </row>
    <row r="52" spans="1:15" ht="56.25" customHeight="1" x14ac:dyDescent="0.4">
      <c r="A52" s="19"/>
      <c r="B52" s="19"/>
      <c r="C52" s="19"/>
      <c r="G52" s="24"/>
      <c r="H52" s="24"/>
      <c r="I52" s="24"/>
      <c r="J52" s="23"/>
      <c r="K52" s="19"/>
      <c r="L52" s="19"/>
      <c r="M52" s="19"/>
      <c r="N52" s="18"/>
    </row>
    <row r="53" spans="1:15" ht="32.25" customHeight="1" x14ac:dyDescent="0.4">
      <c r="A53" s="68" t="s">
        <v>69</v>
      </c>
      <c r="B53" s="68"/>
      <c r="C53" s="34"/>
      <c r="D53" s="34"/>
      <c r="E53" s="34"/>
      <c r="F53" s="34"/>
      <c r="G53" s="34"/>
      <c r="H53" s="34"/>
      <c r="I53" s="34"/>
      <c r="J53" s="34"/>
      <c r="K53" s="34"/>
      <c r="L53" s="34"/>
      <c r="N53" s="34"/>
    </row>
    <row r="54" spans="1:15" ht="48" customHeight="1" thickBot="1" x14ac:dyDescent="0.45">
      <c r="A54" s="68"/>
      <c r="B54" s="68"/>
      <c r="C54" s="34"/>
      <c r="D54" s="34"/>
      <c r="E54" s="34"/>
      <c r="F54" s="34"/>
      <c r="G54" s="34"/>
      <c r="H54" s="34"/>
      <c r="I54" s="34"/>
      <c r="J54" s="34"/>
      <c r="K54" s="34"/>
      <c r="L54" s="34"/>
      <c r="N54" s="34"/>
    </row>
    <row r="55" spans="1:15" ht="42" customHeight="1" thickBot="1" x14ac:dyDescent="0.45">
      <c r="A55" s="66" t="s">
        <v>66</v>
      </c>
      <c r="B55" s="68"/>
      <c r="C55" s="34"/>
      <c r="D55" s="34"/>
      <c r="E55" s="34"/>
      <c r="F55" s="34"/>
      <c r="G55" s="34"/>
      <c r="H55" s="34"/>
      <c r="I55" s="34"/>
      <c r="J55" s="34"/>
      <c r="K55" s="34"/>
      <c r="L55" s="34"/>
      <c r="N55" s="34"/>
      <c r="O55" s="62"/>
    </row>
    <row r="56" spans="1:15" ht="46.5" customHeight="1" thickBot="1" x14ac:dyDescent="0.45">
      <c r="A56" s="68"/>
      <c r="B56" s="68"/>
      <c r="C56" s="34"/>
      <c r="D56" s="34"/>
      <c r="E56" s="34"/>
      <c r="F56" s="34"/>
      <c r="G56" s="34"/>
      <c r="H56" s="34"/>
      <c r="I56" s="34"/>
      <c r="J56" s="34"/>
      <c r="K56" s="34"/>
      <c r="L56" s="34"/>
      <c r="N56" s="34"/>
      <c r="O56" s="61"/>
    </row>
    <row r="57" spans="1:15" ht="42" customHeight="1" thickBot="1" x14ac:dyDescent="0.45">
      <c r="A57" s="68" t="s">
        <v>65</v>
      </c>
      <c r="B57" s="68"/>
      <c r="C57" s="34"/>
      <c r="D57" s="34"/>
      <c r="F57" s="68"/>
      <c r="N57" s="70" t="s">
        <v>86</v>
      </c>
      <c r="O57" s="67"/>
    </row>
    <row r="58" spans="1:15" ht="46.5" customHeight="1" thickBot="1" x14ac:dyDescent="0.45">
      <c r="A58" s="68"/>
      <c r="B58" s="68"/>
      <c r="C58" s="34"/>
      <c r="D58" s="34"/>
      <c r="F58" s="68"/>
      <c r="H58" s="34"/>
      <c r="I58" s="34"/>
      <c r="J58" s="34"/>
      <c r="K58" s="34"/>
      <c r="N58" s="34"/>
      <c r="O58" s="75" t="s">
        <v>95</v>
      </c>
    </row>
    <row r="59" spans="1:15" ht="42" customHeight="1" thickBot="1" x14ac:dyDescent="0.45">
      <c r="A59" s="68" t="s">
        <v>88</v>
      </c>
      <c r="B59" s="67"/>
      <c r="C59" s="61"/>
      <c r="D59" s="34"/>
      <c r="E59" s="34"/>
      <c r="F59" s="34"/>
      <c r="G59" s="34"/>
      <c r="H59" s="34"/>
      <c r="I59" s="34"/>
      <c r="J59" s="34"/>
      <c r="K59" s="34"/>
      <c r="N59" s="34"/>
    </row>
    <row r="60" spans="1:15" ht="46.5" customHeight="1" thickBot="1" x14ac:dyDescent="0.45">
      <c r="A60" s="68"/>
      <c r="B60" s="68"/>
      <c r="C60" s="61"/>
      <c r="D60" s="34"/>
      <c r="E60" s="34"/>
      <c r="F60" s="34"/>
      <c r="G60" s="34"/>
      <c r="H60" s="34"/>
      <c r="I60" s="34"/>
      <c r="J60" s="34"/>
      <c r="K60" s="34"/>
      <c r="N60" s="34"/>
    </row>
    <row r="61" spans="1:15" ht="42" customHeight="1" thickBot="1" x14ac:dyDescent="0.45">
      <c r="A61" s="71" t="s">
        <v>96</v>
      </c>
      <c r="B61" s="71"/>
      <c r="C61" s="72"/>
      <c r="D61" s="72"/>
      <c r="E61" s="72"/>
      <c r="F61" s="72"/>
      <c r="G61" s="72"/>
      <c r="H61" s="73"/>
      <c r="N61" s="70" t="s">
        <v>86</v>
      </c>
      <c r="O61" s="67"/>
    </row>
    <row r="62" spans="1:15" ht="46.5" customHeight="1" thickBot="1" x14ac:dyDescent="0.45">
      <c r="A62" s="68"/>
      <c r="B62" s="68"/>
      <c r="C62" s="34"/>
      <c r="D62" s="34"/>
      <c r="F62" s="68"/>
      <c r="H62" s="68"/>
      <c r="I62" s="34"/>
      <c r="J62" s="34"/>
      <c r="K62" s="34"/>
      <c r="L62" s="34"/>
      <c r="N62" s="34"/>
      <c r="O62" s="75" t="s">
        <v>94</v>
      </c>
    </row>
    <row r="63" spans="1:15" ht="42" customHeight="1" thickBot="1" x14ac:dyDescent="0.45">
      <c r="A63" s="68" t="s">
        <v>88</v>
      </c>
      <c r="B63" s="67"/>
      <c r="C63" s="61"/>
      <c r="D63" s="34"/>
      <c r="E63" s="34"/>
      <c r="F63" s="34"/>
      <c r="G63" s="34"/>
      <c r="H63" s="34"/>
      <c r="I63" s="34"/>
      <c r="J63" s="34"/>
      <c r="K63" s="34"/>
      <c r="L63" s="34"/>
      <c r="N63" s="34"/>
    </row>
    <row r="64" spans="1:15" ht="46.5" customHeight="1" thickBot="1" x14ac:dyDescent="0.45">
      <c r="A64" s="68"/>
      <c r="B64" s="68"/>
      <c r="C64" s="61"/>
      <c r="D64" s="34"/>
      <c r="E64" s="34"/>
      <c r="F64" s="34"/>
      <c r="G64" s="34"/>
      <c r="H64" s="34"/>
      <c r="I64" s="34"/>
      <c r="J64" s="34"/>
      <c r="K64" s="34"/>
      <c r="L64" s="34"/>
      <c r="N64" s="34"/>
    </row>
    <row r="65" spans="1:16" ht="42" customHeight="1" thickBot="1" x14ac:dyDescent="0.45">
      <c r="A65" s="177" t="s">
        <v>97</v>
      </c>
      <c r="B65" s="177"/>
      <c r="C65" s="177"/>
      <c r="D65" s="177"/>
      <c r="E65" s="177"/>
      <c r="F65" s="177"/>
      <c r="G65" s="177"/>
      <c r="H65" s="177"/>
      <c r="I65" s="177"/>
      <c r="J65" s="177"/>
      <c r="K65" s="177"/>
      <c r="L65" s="177"/>
      <c r="M65" s="177"/>
      <c r="N65" s="68" t="s">
        <v>93</v>
      </c>
      <c r="O65" s="67"/>
    </row>
    <row r="66" spans="1:16" ht="28.5" customHeight="1" x14ac:dyDescent="0.4">
      <c r="A66" s="177"/>
      <c r="B66" s="177"/>
      <c r="C66" s="177"/>
      <c r="D66" s="177"/>
      <c r="E66" s="177"/>
      <c r="F66" s="177"/>
      <c r="G66" s="177"/>
      <c r="H66" s="177"/>
      <c r="I66" s="177"/>
      <c r="J66" s="177"/>
      <c r="K66" s="177"/>
      <c r="L66" s="177"/>
      <c r="M66" s="177"/>
      <c r="N66" s="68"/>
      <c r="O66" s="74"/>
    </row>
    <row r="67" spans="1:16" ht="42" customHeight="1" x14ac:dyDescent="0.4">
      <c r="A67" s="178" t="s">
        <v>99</v>
      </c>
      <c r="B67" s="178"/>
      <c r="C67" s="178"/>
      <c r="D67" s="178"/>
      <c r="E67" s="178"/>
      <c r="F67" s="178"/>
      <c r="G67" s="178"/>
      <c r="H67" s="178"/>
      <c r="I67" s="178"/>
      <c r="J67" s="178"/>
      <c r="K67" s="178"/>
      <c r="L67" s="178"/>
      <c r="M67" s="178"/>
      <c r="N67" s="34"/>
    </row>
    <row r="68" spans="1:16" ht="42" customHeight="1" x14ac:dyDescent="0.4">
      <c r="A68" s="178"/>
      <c r="B68" s="178"/>
      <c r="C68" s="178"/>
      <c r="D68" s="178"/>
      <c r="E68" s="178"/>
      <c r="F68" s="178"/>
      <c r="G68" s="178"/>
      <c r="H68" s="178"/>
      <c r="I68" s="178"/>
      <c r="J68" s="178"/>
      <c r="K68" s="178"/>
      <c r="L68" s="178"/>
      <c r="M68" s="178"/>
      <c r="N68" s="34"/>
    </row>
    <row r="69" spans="1:16" ht="48.75" customHeight="1" x14ac:dyDescent="0.4">
      <c r="A69" s="68"/>
      <c r="B69" s="68"/>
      <c r="C69" s="34"/>
      <c r="D69" s="34"/>
      <c r="E69" s="34"/>
      <c r="F69" s="34"/>
      <c r="G69" s="34"/>
      <c r="H69" s="34"/>
      <c r="I69" s="34"/>
      <c r="J69" s="34"/>
      <c r="K69" s="34"/>
      <c r="L69" s="34"/>
      <c r="N69" s="34"/>
    </row>
    <row r="70" spans="1:16" ht="42" customHeight="1" x14ac:dyDescent="0.4">
      <c r="A70" s="68" t="s">
        <v>73</v>
      </c>
      <c r="B70" s="68"/>
      <c r="C70" s="34"/>
      <c r="D70" s="34"/>
      <c r="E70" s="34"/>
      <c r="F70" s="34"/>
      <c r="G70" s="34"/>
      <c r="H70" s="34"/>
      <c r="I70" s="34"/>
      <c r="J70" s="34"/>
      <c r="K70" s="34"/>
      <c r="L70" s="34"/>
      <c r="N70" s="34"/>
      <c r="O70" s="61"/>
      <c r="P70" s="61"/>
    </row>
    <row r="71" spans="1:16" ht="42" customHeight="1" x14ac:dyDescent="0.4">
      <c r="A71" s="68" t="s">
        <v>74</v>
      </c>
      <c r="B71" s="68"/>
      <c r="C71" s="34"/>
      <c r="D71" s="34"/>
      <c r="E71" s="34"/>
      <c r="F71" s="34"/>
      <c r="G71" s="34"/>
      <c r="H71" s="34"/>
      <c r="I71" s="34"/>
      <c r="J71" s="34"/>
      <c r="K71" s="34"/>
      <c r="L71" s="34"/>
      <c r="N71" s="34"/>
      <c r="O71" s="61"/>
      <c r="P71" s="61"/>
    </row>
    <row r="72" spans="1:16" ht="48.75" customHeight="1" x14ac:dyDescent="0.4">
      <c r="A72" s="68"/>
      <c r="B72" s="68"/>
      <c r="C72" s="34"/>
      <c r="D72" s="34"/>
      <c r="E72" s="34"/>
      <c r="F72" s="34"/>
      <c r="G72" s="34"/>
      <c r="H72" s="34"/>
      <c r="I72" s="34"/>
      <c r="J72" s="34"/>
      <c r="K72" s="34"/>
      <c r="L72" s="34"/>
      <c r="N72" s="34"/>
      <c r="O72" s="61"/>
      <c r="P72" s="61"/>
    </row>
    <row r="73" spans="1:16" ht="42" customHeight="1" x14ac:dyDescent="0.4">
      <c r="A73" s="179" t="s">
        <v>83</v>
      </c>
      <c r="B73" s="179"/>
      <c r="C73" s="179"/>
      <c r="D73" s="179"/>
      <c r="E73" s="179"/>
      <c r="F73" s="179"/>
      <c r="G73" s="179"/>
      <c r="H73" s="179"/>
      <c r="I73" s="179"/>
      <c r="J73" s="179"/>
      <c r="K73" s="179"/>
      <c r="L73" s="179"/>
      <c r="M73" s="179"/>
      <c r="N73" s="179"/>
      <c r="O73" s="179"/>
      <c r="P73" s="61"/>
    </row>
    <row r="74" spans="1:16" ht="42" customHeight="1" x14ac:dyDescent="0.4">
      <c r="A74" s="68" t="s">
        <v>84</v>
      </c>
      <c r="B74" s="68"/>
      <c r="C74" s="68"/>
      <c r="D74" s="68"/>
      <c r="E74" s="68"/>
      <c r="F74" s="68"/>
      <c r="G74" s="68"/>
      <c r="H74" s="68"/>
      <c r="I74" s="68"/>
      <c r="J74" s="68"/>
      <c r="K74" s="68"/>
      <c r="L74" s="68"/>
      <c r="M74" s="68"/>
      <c r="N74" s="68"/>
      <c r="O74" s="68"/>
      <c r="P74" s="61"/>
    </row>
    <row r="75" spans="1:16" ht="42" customHeight="1" x14ac:dyDescent="0.4">
      <c r="A75" s="68" t="s">
        <v>85</v>
      </c>
      <c r="B75" s="68"/>
      <c r="C75" s="68"/>
      <c r="D75" s="68"/>
      <c r="E75" s="68"/>
      <c r="F75" s="68"/>
      <c r="G75" s="68"/>
      <c r="H75" s="68"/>
      <c r="I75" s="68"/>
      <c r="J75" s="68"/>
      <c r="K75" s="68"/>
      <c r="L75" s="68"/>
      <c r="M75" s="68"/>
      <c r="N75" s="68"/>
      <c r="O75" s="68"/>
      <c r="P75" s="61"/>
    </row>
    <row r="76" spans="1:16" ht="42" customHeight="1" x14ac:dyDescent="0.4">
      <c r="A76" s="68" t="s">
        <v>75</v>
      </c>
      <c r="B76" s="68"/>
      <c r="C76" s="68"/>
      <c r="D76" s="68"/>
      <c r="E76" s="68"/>
      <c r="F76" s="68"/>
      <c r="G76" s="68"/>
      <c r="H76" s="68"/>
      <c r="I76" s="68"/>
      <c r="J76" s="68"/>
      <c r="K76" s="68"/>
      <c r="L76" s="68"/>
      <c r="M76" s="68"/>
      <c r="N76" s="68"/>
      <c r="O76" s="68"/>
      <c r="P76" s="61"/>
    </row>
    <row r="77" spans="1:16" ht="48.75" customHeight="1" x14ac:dyDescent="0.4">
      <c r="A77" s="68" t="s">
        <v>67</v>
      </c>
      <c r="B77" s="68"/>
      <c r="C77" s="34"/>
      <c r="D77" s="34"/>
      <c r="E77" s="34"/>
      <c r="F77" s="34"/>
      <c r="G77" s="34"/>
      <c r="H77" s="34"/>
      <c r="I77" s="34"/>
      <c r="J77" s="34"/>
      <c r="K77" s="34"/>
      <c r="L77" s="34"/>
      <c r="N77" s="34"/>
      <c r="O77" s="61"/>
      <c r="P77" s="61"/>
    </row>
    <row r="78" spans="1:16" ht="42" customHeight="1" x14ac:dyDescent="0.4">
      <c r="A78" s="68" t="s">
        <v>90</v>
      </c>
      <c r="B78" s="68"/>
      <c r="C78" s="34"/>
      <c r="D78" s="34"/>
      <c r="E78" s="34"/>
      <c r="F78" s="34"/>
      <c r="G78" s="34"/>
      <c r="H78" s="34"/>
      <c r="I78" s="34"/>
      <c r="J78" s="34"/>
      <c r="K78" s="34"/>
      <c r="L78" s="34"/>
      <c r="N78" s="34"/>
      <c r="O78" s="61"/>
      <c r="P78" s="61"/>
    </row>
    <row r="79" spans="1:16" ht="42" customHeight="1" x14ac:dyDescent="0.4">
      <c r="A79" s="31" t="s">
        <v>89</v>
      </c>
      <c r="B79" s="180"/>
      <c r="C79" s="181"/>
      <c r="D79" s="181"/>
      <c r="E79" s="181"/>
      <c r="F79" s="181"/>
      <c r="G79" s="181"/>
      <c r="H79" s="181"/>
      <c r="I79" s="181"/>
      <c r="J79" s="181"/>
      <c r="K79" s="181"/>
      <c r="L79" s="181"/>
      <c r="M79" s="182"/>
      <c r="N79" s="34"/>
      <c r="O79" s="61"/>
      <c r="P79" s="61"/>
    </row>
    <row r="80" spans="1:16" ht="57" customHeight="1" x14ac:dyDescent="0.4">
      <c r="A80" s="16"/>
      <c r="B80" s="69" t="s">
        <v>91</v>
      </c>
      <c r="N80" s="7"/>
    </row>
    <row r="81" spans="1:16" ht="42" customHeight="1" x14ac:dyDescent="0.4">
      <c r="A81" s="68" t="s">
        <v>92</v>
      </c>
      <c r="B81" s="68"/>
      <c r="C81" s="34"/>
      <c r="D81" s="34"/>
      <c r="E81" s="34"/>
      <c r="F81" s="34"/>
      <c r="G81" s="34"/>
      <c r="H81" s="34"/>
      <c r="I81" s="34"/>
      <c r="J81" s="34"/>
      <c r="K81" s="34"/>
      <c r="L81" s="34"/>
      <c r="N81" s="34"/>
      <c r="O81" s="61"/>
      <c r="P81" s="61"/>
    </row>
    <row r="82" spans="1:16" ht="42" customHeight="1" x14ac:dyDescent="0.4">
      <c r="A82" s="31" t="s">
        <v>89</v>
      </c>
      <c r="B82" s="180"/>
      <c r="C82" s="181"/>
      <c r="D82" s="181"/>
      <c r="E82" s="181"/>
      <c r="F82" s="181"/>
      <c r="G82" s="181"/>
      <c r="H82" s="181"/>
      <c r="I82" s="181"/>
      <c r="J82" s="181"/>
      <c r="K82" s="181"/>
      <c r="L82" s="181"/>
      <c r="M82" s="182"/>
      <c r="N82" s="34"/>
      <c r="O82" s="61"/>
      <c r="P82" s="61"/>
    </row>
    <row r="83" spans="1:16" ht="42" customHeight="1" x14ac:dyDescent="0.4">
      <c r="A83" s="16"/>
      <c r="B83" s="69"/>
      <c r="N83" s="7"/>
    </row>
    <row r="84" spans="1:16" ht="83.25" customHeight="1" x14ac:dyDescent="0.4">
      <c r="A84" s="16"/>
      <c r="B84" s="16"/>
      <c r="C84" s="48" t="s">
        <v>17</v>
      </c>
      <c r="I84" s="48"/>
      <c r="J84" s="56"/>
    </row>
    <row r="85" spans="1:16" ht="83.25" customHeight="1" x14ac:dyDescent="0.4">
      <c r="A85" s="16"/>
      <c r="B85" s="16"/>
      <c r="C85" s="183"/>
      <c r="D85" s="183"/>
      <c r="E85" s="183"/>
      <c r="F85" s="183"/>
      <c r="G85" s="183"/>
      <c r="H85" s="183"/>
      <c r="I85" s="183"/>
      <c r="J85" s="183"/>
      <c r="K85" s="183"/>
      <c r="L85" s="183"/>
      <c r="M85" s="183"/>
      <c r="N85" s="183"/>
    </row>
    <row r="86" spans="1:16" ht="83.25" customHeight="1" x14ac:dyDescent="0.4">
      <c r="A86" s="16"/>
      <c r="B86" s="16"/>
      <c r="C86" s="48"/>
      <c r="D86" s="171" t="str">
        <f>C1&amp;"     "</f>
        <v xml:space="preserve">医療機関○○クリニック     </v>
      </c>
      <c r="E86" s="171"/>
      <c r="F86" s="171"/>
      <c r="G86" s="171"/>
      <c r="H86" s="171"/>
      <c r="I86" s="171"/>
      <c r="J86" s="171"/>
      <c r="K86" s="171"/>
      <c r="L86" s="171"/>
      <c r="M86" s="47" t="s">
        <v>49</v>
      </c>
    </row>
    <row r="87" spans="1:16" ht="83.25" customHeight="1" x14ac:dyDescent="0.4">
      <c r="A87" s="35"/>
      <c r="B87" s="35"/>
      <c r="C87" s="35"/>
      <c r="D87" s="35"/>
      <c r="E87" s="35"/>
      <c r="F87" s="35"/>
      <c r="G87" s="35"/>
      <c r="H87" s="35"/>
      <c r="I87" s="35"/>
      <c r="J87" s="55"/>
      <c r="K87" s="55"/>
      <c r="L87" s="35"/>
      <c r="M87" s="35"/>
      <c r="O87" s="52" t="s">
        <v>117</v>
      </c>
    </row>
    <row r="88" spans="1:16" ht="46.5" customHeight="1" x14ac:dyDescent="0.4">
      <c r="A88" s="35"/>
      <c r="B88" s="35"/>
      <c r="C88" s="35"/>
      <c r="D88" s="35"/>
      <c r="E88" s="35"/>
      <c r="F88" s="35"/>
      <c r="G88" s="35"/>
      <c r="H88" s="35"/>
      <c r="I88" s="35"/>
      <c r="J88" s="55"/>
      <c r="K88" s="35"/>
      <c r="L88" s="172" t="s">
        <v>68</v>
      </c>
      <c r="M88" s="172"/>
      <c r="N88" s="172"/>
    </row>
    <row r="89" spans="1:16" ht="83.25" customHeight="1" x14ac:dyDescent="0.4">
      <c r="A89" s="15" t="s">
        <v>16</v>
      </c>
      <c r="B89" s="15"/>
      <c r="C89" s="121"/>
      <c r="D89" s="121"/>
      <c r="E89" s="121"/>
      <c r="F89" s="121"/>
      <c r="G89" s="121"/>
      <c r="H89" s="121"/>
      <c r="I89" s="121"/>
      <c r="J89" s="55"/>
      <c r="K89" s="35"/>
      <c r="L89" s="121"/>
      <c r="M89" s="121"/>
      <c r="N89" s="121"/>
    </row>
    <row r="90" spans="1:16" ht="46.5" customHeight="1" x14ac:dyDescent="0.4">
      <c r="A90" s="121"/>
      <c r="B90" s="121"/>
      <c r="C90" s="121"/>
      <c r="D90" s="121"/>
      <c r="E90" s="121"/>
      <c r="F90" s="121"/>
      <c r="G90" s="121"/>
      <c r="H90" s="121"/>
      <c r="I90" s="121"/>
      <c r="J90" s="121"/>
      <c r="K90" s="121"/>
      <c r="L90" s="121"/>
      <c r="M90" s="121"/>
      <c r="N90" s="121"/>
    </row>
    <row r="91" spans="1:16" ht="33.75" customHeight="1" x14ac:dyDescent="0.4">
      <c r="A91" s="121"/>
      <c r="B91" s="121"/>
      <c r="C91" s="121"/>
      <c r="D91" s="121"/>
      <c r="E91" s="121"/>
      <c r="F91" s="121"/>
      <c r="G91" s="121"/>
      <c r="H91" s="121"/>
      <c r="I91" s="125" t="s">
        <v>50</v>
      </c>
      <c r="J91" s="51"/>
      <c r="K91" s="125"/>
      <c r="L91" s="125" t="str">
        <f>C1</f>
        <v>医療機関○○クリニック</v>
      </c>
      <c r="M91" s="125"/>
      <c r="N91" s="125"/>
      <c r="O91" s="1"/>
    </row>
    <row r="92" spans="1:16" ht="33.75" customHeight="1" x14ac:dyDescent="0.4">
      <c r="A92" s="121"/>
      <c r="B92" s="121"/>
      <c r="C92" s="121"/>
      <c r="D92" s="121"/>
      <c r="E92" s="121"/>
      <c r="F92" s="121"/>
      <c r="G92" s="121"/>
      <c r="H92" s="121"/>
      <c r="I92" s="125" t="s">
        <v>11</v>
      </c>
      <c r="J92" s="51"/>
      <c r="K92" s="125"/>
      <c r="L92" s="173"/>
      <c r="M92" s="173"/>
      <c r="N92" s="173"/>
      <c r="O92" s="1"/>
    </row>
    <row r="93" spans="1:16" ht="33.75" customHeight="1" x14ac:dyDescent="0.4">
      <c r="A93" s="121"/>
      <c r="B93" s="121"/>
      <c r="C93" s="121"/>
      <c r="D93" s="121"/>
      <c r="E93" s="121"/>
      <c r="F93" s="121"/>
      <c r="G93" s="121"/>
      <c r="H93" s="121"/>
      <c r="I93" s="125" t="s">
        <v>12</v>
      </c>
      <c r="J93" s="51"/>
      <c r="K93" s="125"/>
      <c r="L93" s="173"/>
      <c r="M93" s="173"/>
      <c r="N93" s="173"/>
      <c r="O93" s="1"/>
    </row>
    <row r="94" spans="1:16" ht="33.75" customHeight="1" x14ac:dyDescent="0.4">
      <c r="A94" s="121"/>
      <c r="B94" s="121"/>
      <c r="C94" s="121"/>
      <c r="D94" s="121"/>
      <c r="E94" s="121"/>
      <c r="F94" s="121"/>
      <c r="G94" s="121"/>
      <c r="H94" s="121"/>
      <c r="I94" s="121"/>
      <c r="J94" s="121"/>
      <c r="K94" s="121"/>
      <c r="L94" s="121"/>
      <c r="M94" s="121"/>
      <c r="N94" s="121"/>
    </row>
    <row r="95" spans="1:16" ht="61.5" customHeight="1" x14ac:dyDescent="0.4">
      <c r="A95" s="10"/>
      <c r="B95" s="10"/>
      <c r="C95" s="10"/>
      <c r="D95" s="10"/>
      <c r="E95" s="10"/>
      <c r="F95" s="10"/>
      <c r="G95" s="10"/>
      <c r="H95" s="10"/>
      <c r="I95" s="10"/>
      <c r="J95" s="10"/>
      <c r="K95" s="10"/>
      <c r="L95" s="10"/>
      <c r="M95" s="10"/>
      <c r="N95" s="10"/>
    </row>
    <row r="96" spans="1:16" ht="83.25" customHeight="1" x14ac:dyDescent="0.4">
      <c r="A96" s="174" t="s">
        <v>61</v>
      </c>
      <c r="B96" s="174"/>
      <c r="C96" s="174"/>
      <c r="D96" s="174"/>
      <c r="E96" s="174"/>
      <c r="F96" s="174"/>
      <c r="G96" s="174"/>
      <c r="H96" s="174"/>
      <c r="I96" s="174"/>
      <c r="J96" s="174"/>
      <c r="K96" s="174"/>
      <c r="L96" s="174"/>
      <c r="M96" s="174"/>
      <c r="N96" s="174"/>
      <c r="O96" s="9"/>
    </row>
    <row r="97" spans="1:16" ht="24" x14ac:dyDescent="0.4">
      <c r="A97" s="10"/>
      <c r="B97" s="10"/>
      <c r="C97" s="10"/>
      <c r="D97" s="10"/>
      <c r="E97" s="10"/>
      <c r="F97" s="10"/>
      <c r="G97" s="10"/>
      <c r="H97" s="10"/>
      <c r="I97" s="10"/>
      <c r="J97" s="10"/>
      <c r="K97" s="10"/>
      <c r="L97" s="10"/>
      <c r="M97" s="10"/>
      <c r="N97" s="10"/>
    </row>
    <row r="98" spans="1:16" ht="24" x14ac:dyDescent="0.4">
      <c r="A98" s="10"/>
      <c r="B98" s="10"/>
      <c r="C98" s="10"/>
      <c r="D98" s="10"/>
      <c r="E98" s="10"/>
      <c r="F98" s="10"/>
      <c r="G98" s="10"/>
      <c r="H98" s="10"/>
      <c r="I98" s="10"/>
      <c r="J98" s="10"/>
      <c r="K98" s="10"/>
      <c r="L98" s="10"/>
      <c r="M98" s="10"/>
      <c r="N98" s="10"/>
    </row>
    <row r="99" spans="1:16" ht="28.5" customHeight="1" x14ac:dyDescent="0.4">
      <c r="A99" s="10"/>
      <c r="B99" s="10"/>
      <c r="C99" s="10"/>
      <c r="D99" s="10"/>
      <c r="E99" s="10"/>
      <c r="F99" s="10"/>
      <c r="G99" s="10"/>
      <c r="H99" s="10"/>
      <c r="I99" s="10"/>
      <c r="J99" s="10"/>
      <c r="K99" s="10"/>
      <c r="L99" s="10"/>
      <c r="M99" s="10"/>
      <c r="N99" s="10"/>
    </row>
    <row r="100" spans="1:16" ht="75" customHeight="1" x14ac:dyDescent="0.4">
      <c r="A100" s="175" t="s">
        <v>135</v>
      </c>
      <c r="B100" s="175"/>
      <c r="C100" s="175"/>
      <c r="D100" s="175"/>
      <c r="E100" s="175"/>
      <c r="F100" s="175"/>
      <c r="G100" s="175"/>
      <c r="H100" s="175"/>
      <c r="I100" s="175"/>
      <c r="J100" s="175"/>
      <c r="K100" s="175"/>
      <c r="L100" s="175"/>
      <c r="M100" s="175"/>
      <c r="N100" s="175"/>
      <c r="O100" s="6"/>
    </row>
    <row r="101" spans="1:16" ht="35.25" x14ac:dyDescent="0.4">
      <c r="A101" s="176" t="s">
        <v>137</v>
      </c>
      <c r="B101" s="176"/>
      <c r="C101" s="176"/>
      <c r="D101" s="176"/>
      <c r="E101" s="176"/>
      <c r="F101" s="176"/>
      <c r="G101" s="176"/>
      <c r="H101" s="176"/>
      <c r="I101" s="119"/>
      <c r="J101" s="119"/>
      <c r="K101" s="119"/>
      <c r="L101" s="119"/>
      <c r="M101" s="119"/>
      <c r="N101" s="119"/>
      <c r="O101" s="6"/>
    </row>
    <row r="102" spans="1:16" x14ac:dyDescent="0.4">
      <c r="C102" s="5"/>
      <c r="D102" s="5"/>
      <c r="E102" s="5"/>
      <c r="F102" s="5"/>
      <c r="G102" s="5"/>
      <c r="H102" s="5"/>
      <c r="I102" s="5"/>
    </row>
    <row r="103" spans="1:16" x14ac:dyDescent="0.4">
      <c r="C103" s="2"/>
      <c r="D103" s="1"/>
      <c r="E103" s="1"/>
      <c r="F103" s="3"/>
      <c r="G103" s="3"/>
      <c r="H103" s="4"/>
      <c r="I103" s="4"/>
    </row>
    <row r="104" spans="1:16" ht="45.75" x14ac:dyDescent="0.9">
      <c r="C104" s="11" t="s">
        <v>13</v>
      </c>
      <c r="D104" s="12"/>
      <c r="E104" s="12"/>
      <c r="F104" s="197">
        <f>SUM(F124,J124,N124)</f>
        <v>0</v>
      </c>
      <c r="G104" s="197"/>
      <c r="H104" s="197"/>
      <c r="I104" s="197"/>
      <c r="J104" s="197"/>
      <c r="K104" s="12"/>
      <c r="L104" s="7"/>
      <c r="M104" s="7"/>
    </row>
    <row r="106" spans="1:16" ht="48.75" customHeight="1" x14ac:dyDescent="0.4"/>
    <row r="107" spans="1:16" ht="35.25" x14ac:dyDescent="0.4">
      <c r="A107" s="35" t="s">
        <v>14</v>
      </c>
      <c r="B107" s="35"/>
      <c r="C107" s="35"/>
      <c r="D107" s="35"/>
      <c r="E107" s="35"/>
      <c r="F107" s="35"/>
      <c r="G107" s="35"/>
      <c r="H107" s="35"/>
      <c r="I107" s="35"/>
      <c r="J107" s="35"/>
      <c r="K107" s="35"/>
      <c r="L107" s="35"/>
      <c r="M107" s="35"/>
      <c r="N107" s="35"/>
    </row>
    <row r="108" spans="1:16" ht="26.25" customHeight="1" x14ac:dyDescent="0.4">
      <c r="A108" s="35"/>
      <c r="B108" s="35"/>
      <c r="C108" s="35"/>
      <c r="D108" s="35"/>
      <c r="E108" s="35"/>
      <c r="F108" s="35"/>
      <c r="G108" s="35"/>
      <c r="H108" s="35"/>
      <c r="I108" s="35"/>
      <c r="J108" s="35"/>
      <c r="K108" s="35"/>
      <c r="L108" s="35"/>
      <c r="M108" s="35"/>
      <c r="N108" s="121"/>
    </row>
    <row r="109" spans="1:16" ht="35.25" x14ac:dyDescent="0.4">
      <c r="A109" s="153" t="s">
        <v>138</v>
      </c>
      <c r="B109" s="121"/>
      <c r="C109" s="121"/>
      <c r="D109" s="121"/>
      <c r="E109" s="121"/>
      <c r="F109" s="35"/>
      <c r="G109" s="35"/>
      <c r="H109" s="35"/>
      <c r="I109" s="35"/>
      <c r="J109" s="35"/>
      <c r="K109" s="35"/>
      <c r="L109" s="35"/>
      <c r="M109" s="35"/>
      <c r="N109" s="121"/>
    </row>
    <row r="110" spans="1:16" ht="35.25" x14ac:dyDescent="0.4">
      <c r="A110" s="121" t="s">
        <v>15</v>
      </c>
      <c r="B110" s="121"/>
      <c r="C110" s="121"/>
      <c r="D110" s="121"/>
      <c r="E110" s="121"/>
      <c r="F110" s="35"/>
      <c r="G110" s="40">
        <f>COUNTIF(K8:K47,"150回以上")</f>
        <v>0</v>
      </c>
      <c r="H110" s="121" t="s">
        <v>59</v>
      </c>
      <c r="J110" s="121"/>
      <c r="K110" s="121"/>
      <c r="L110" s="121"/>
      <c r="M110" s="121"/>
      <c r="N110" s="121"/>
    </row>
    <row r="111" spans="1:16" ht="35.25" x14ac:dyDescent="0.4">
      <c r="A111" s="121" t="s">
        <v>18</v>
      </c>
      <c r="B111" s="121"/>
      <c r="C111" s="121"/>
      <c r="D111" s="121"/>
      <c r="E111" s="121"/>
      <c r="F111" s="35"/>
      <c r="G111" s="40">
        <f>COUNTIF(K8:K47,"100回以上")</f>
        <v>0</v>
      </c>
      <c r="H111" s="121" t="s">
        <v>60</v>
      </c>
      <c r="J111" s="121"/>
      <c r="K111" s="121"/>
      <c r="L111" s="121"/>
      <c r="M111" s="121"/>
      <c r="N111" s="121"/>
    </row>
    <row r="112" spans="1:16" ht="41.25" customHeight="1" x14ac:dyDescent="0.4">
      <c r="A112" s="35"/>
      <c r="B112" s="35"/>
      <c r="C112" s="35"/>
      <c r="D112" s="35"/>
      <c r="E112" s="35"/>
      <c r="F112" s="35"/>
      <c r="G112" s="35"/>
      <c r="H112" s="35"/>
      <c r="I112" s="35"/>
      <c r="J112" s="35"/>
      <c r="K112" s="35"/>
      <c r="L112" s="35"/>
      <c r="M112" s="35"/>
      <c r="N112" s="35"/>
      <c r="P112" s="13"/>
    </row>
    <row r="113" spans="1:17" ht="30.75" customHeight="1" x14ac:dyDescent="0.4">
      <c r="A113" s="34"/>
      <c r="B113" s="34"/>
      <c r="C113" s="169" t="s">
        <v>9</v>
      </c>
      <c r="D113" s="169"/>
      <c r="E113" s="169"/>
      <c r="F113" s="198" t="s">
        <v>46</v>
      </c>
      <c r="G113" s="199"/>
      <c r="H113" s="199"/>
      <c r="I113" s="199"/>
      <c r="J113" s="198" t="s">
        <v>45</v>
      </c>
      <c r="K113" s="199"/>
      <c r="L113" s="199"/>
      <c r="M113" s="169" t="s">
        <v>10</v>
      </c>
      <c r="N113" s="170"/>
      <c r="P113" s="14"/>
    </row>
    <row r="114" spans="1:17" ht="18.75" customHeight="1" x14ac:dyDescent="0.4">
      <c r="A114" s="34"/>
      <c r="B114" s="34"/>
      <c r="C114" s="193" t="s">
        <v>44</v>
      </c>
      <c r="D114" s="194"/>
      <c r="E114" s="194"/>
      <c r="F114" s="193" t="s">
        <v>57</v>
      </c>
      <c r="G114" s="195"/>
      <c r="H114" s="195"/>
      <c r="I114" s="195"/>
      <c r="J114" s="193" t="s">
        <v>58</v>
      </c>
      <c r="K114" s="195"/>
      <c r="L114" s="195"/>
      <c r="M114" s="196" t="s">
        <v>47</v>
      </c>
      <c r="N114" s="195"/>
      <c r="P114" s="14"/>
    </row>
    <row r="115" spans="1:17" ht="35.25" x14ac:dyDescent="0.4">
      <c r="A115" s="36" t="s">
        <v>131</v>
      </c>
      <c r="B115" s="36"/>
      <c r="C115" s="36"/>
      <c r="D115" s="162">
        <f>SUM(J13:J14)</f>
        <v>0</v>
      </c>
      <c r="E115" s="162"/>
      <c r="F115" s="163">
        <f>IF(AND($G$110&gt;=4,K13="150回以上"),D115*3000,0)</f>
        <v>0</v>
      </c>
      <c r="G115" s="163"/>
      <c r="H115" s="163"/>
      <c r="I115" s="163"/>
      <c r="J115" s="163">
        <f>IF(AND($G$111&gt;=4,K13="100回以上"),D115*2000,0)</f>
        <v>0</v>
      </c>
      <c r="K115" s="163"/>
      <c r="L115" s="163"/>
      <c r="M115" s="53">
        <f>IF(AND(F115=0,J115=0),IF(OR(COUNTIF(H11:I11,"&gt;=50"),COUNTIF(C15:I15,"&gt;=50")),COUNTIF(H11:I11,"&gt;=50")+COUNTIF(C15:I15,"&gt;=50"),0),0)</f>
        <v>0</v>
      </c>
      <c r="N115" s="120">
        <f t="shared" ref="N115:N123" si="14">M115*100000</f>
        <v>0</v>
      </c>
      <c r="P115" s="14"/>
    </row>
    <row r="116" spans="1:17" ht="35.25" x14ac:dyDescent="0.4">
      <c r="A116" s="36" t="s">
        <v>123</v>
      </c>
      <c r="B116" s="36"/>
      <c r="C116" s="36"/>
      <c r="D116" s="162">
        <f>SUM(J17:J18)</f>
        <v>0</v>
      </c>
      <c r="E116" s="162"/>
      <c r="F116" s="163">
        <f>IF(AND($G$110&gt;=4,K17="150回以上"),D116*3000,0)</f>
        <v>0</v>
      </c>
      <c r="G116" s="163"/>
      <c r="H116" s="163"/>
      <c r="I116" s="163"/>
      <c r="J116" s="163">
        <f>IF(AND($G$111&gt;=4,K17="100回以上"),D116*2000,0)</f>
        <v>0</v>
      </c>
      <c r="K116" s="163"/>
      <c r="L116" s="163"/>
      <c r="M116" s="53">
        <f>IF(AND(F116=0,J116=0),COUNTIF(C19:I19,"&gt;=50"),0)</f>
        <v>0</v>
      </c>
      <c r="N116" s="120">
        <f t="shared" si="14"/>
        <v>0</v>
      </c>
      <c r="P116" s="14"/>
    </row>
    <row r="117" spans="1:17" ht="35.25" x14ac:dyDescent="0.4">
      <c r="A117" s="36" t="s">
        <v>124</v>
      </c>
      <c r="B117" s="36"/>
      <c r="C117" s="36"/>
      <c r="D117" s="162">
        <f>SUM(J21:J22)</f>
        <v>0</v>
      </c>
      <c r="E117" s="162"/>
      <c r="F117" s="163">
        <f>IF(AND($G$110&gt;=4,K21="150回以上"),D117*3000,0)</f>
        <v>0</v>
      </c>
      <c r="G117" s="163"/>
      <c r="H117" s="163"/>
      <c r="I117" s="163"/>
      <c r="J117" s="163">
        <f>IF(AND($G$111&gt;=4,K21="100回以上"),D117*2000,0)</f>
        <v>0</v>
      </c>
      <c r="K117" s="163"/>
      <c r="L117" s="163"/>
      <c r="M117" s="53">
        <f>IF(AND(F117=0,J117=0),COUNTIF(C23:I23,"&gt;=50"),0)</f>
        <v>0</v>
      </c>
      <c r="N117" s="120">
        <f t="shared" si="14"/>
        <v>0</v>
      </c>
      <c r="P117" s="14"/>
      <c r="Q117" s="148"/>
    </row>
    <row r="118" spans="1:17" ht="35.25" x14ac:dyDescent="0.4">
      <c r="A118" s="36" t="s">
        <v>125</v>
      </c>
      <c r="B118" s="36"/>
      <c r="C118" s="36"/>
      <c r="D118" s="162">
        <f>SUM(J25:J26)</f>
        <v>0</v>
      </c>
      <c r="E118" s="162"/>
      <c r="F118" s="163">
        <f>IF(AND($G$110&gt;=4,K25="150回以上"),D118*3000,0)</f>
        <v>0</v>
      </c>
      <c r="G118" s="163"/>
      <c r="H118" s="163"/>
      <c r="I118" s="163"/>
      <c r="J118" s="163">
        <f>IF(AND($G$111&gt;=4,K25="100回以上"),D118*2000,0)</f>
        <v>0</v>
      </c>
      <c r="K118" s="163"/>
      <c r="L118" s="163"/>
      <c r="M118" s="53">
        <f>IF(AND(F118=0,J118=0),COUNTIF(C27:I27,"&gt;=50"),0)</f>
        <v>0</v>
      </c>
      <c r="N118" s="120">
        <f t="shared" si="14"/>
        <v>0</v>
      </c>
      <c r="P118" s="14"/>
    </row>
    <row r="119" spans="1:17" ht="35.25" x14ac:dyDescent="0.4">
      <c r="A119" s="36" t="s">
        <v>126</v>
      </c>
      <c r="B119" s="36"/>
      <c r="C119" s="36"/>
      <c r="D119" s="162">
        <f>SUM(J29:J30)</f>
        <v>0</v>
      </c>
      <c r="E119" s="162"/>
      <c r="F119" s="163">
        <f>IF(AND($G$110&gt;=4,K29="150回以上"),D119*3000,0)</f>
        <v>0</v>
      </c>
      <c r="G119" s="163"/>
      <c r="H119" s="163"/>
      <c r="I119" s="163"/>
      <c r="J119" s="163">
        <f>IF(AND($G$111&gt;=4,K29="100回以上"),D119*2000,0)</f>
        <v>0</v>
      </c>
      <c r="K119" s="163"/>
      <c r="L119" s="163"/>
      <c r="M119" s="53">
        <f>IF(AND(F119=0,J119=0),COUNTIF(C31:I31,"&gt;=50"),0)</f>
        <v>0</v>
      </c>
      <c r="N119" s="120">
        <f t="shared" si="14"/>
        <v>0</v>
      </c>
      <c r="P119" s="14"/>
    </row>
    <row r="120" spans="1:17" ht="35.25" x14ac:dyDescent="0.4">
      <c r="A120" s="36" t="s">
        <v>127</v>
      </c>
      <c r="B120" s="36"/>
      <c r="C120" s="36"/>
      <c r="D120" s="162">
        <f>SUM(J33:J34)</f>
        <v>0</v>
      </c>
      <c r="E120" s="162"/>
      <c r="F120" s="163">
        <f>IF(AND($G$110&gt;=4,K33="150回以上"),D120*3000,0)</f>
        <v>0</v>
      </c>
      <c r="G120" s="163"/>
      <c r="H120" s="163"/>
      <c r="I120" s="163"/>
      <c r="J120" s="163">
        <f>IF(AND($G$111&gt;=4,K33="100回以上"),D120*2000,0)</f>
        <v>0</v>
      </c>
      <c r="K120" s="163"/>
      <c r="L120" s="163"/>
      <c r="M120" s="53">
        <f>IF(AND(F120=0,J120=0),COUNTIF(C35:I35,"&gt;=50"),0)</f>
        <v>0</v>
      </c>
      <c r="N120" s="120">
        <f t="shared" si="14"/>
        <v>0</v>
      </c>
      <c r="P120" s="14"/>
    </row>
    <row r="121" spans="1:17" ht="35.25" x14ac:dyDescent="0.4">
      <c r="A121" s="36" t="s">
        <v>128</v>
      </c>
      <c r="B121" s="36"/>
      <c r="C121" s="36"/>
      <c r="D121" s="162">
        <f>SUM(J37:J38)</f>
        <v>0</v>
      </c>
      <c r="E121" s="162"/>
      <c r="F121" s="163">
        <f>IF(AND($G$110&gt;=4,K37="150回以上"),D121*3000,0)</f>
        <v>0</v>
      </c>
      <c r="G121" s="163"/>
      <c r="H121" s="163"/>
      <c r="I121" s="163"/>
      <c r="J121" s="163">
        <f>IF(AND($G$111&gt;=4,K37="100回以上"),D121*2000,0)</f>
        <v>0</v>
      </c>
      <c r="K121" s="163"/>
      <c r="L121" s="163"/>
      <c r="M121" s="53">
        <f>IF(AND(F121=0,J121=0),COUNTIF(C39:I39,"&gt;=50"),0)</f>
        <v>0</v>
      </c>
      <c r="N121" s="120">
        <f t="shared" si="14"/>
        <v>0</v>
      </c>
      <c r="P121" s="14"/>
    </row>
    <row r="122" spans="1:17" ht="35.25" x14ac:dyDescent="0.4">
      <c r="A122" s="36" t="s">
        <v>119</v>
      </c>
      <c r="B122" s="36"/>
      <c r="C122" s="36"/>
      <c r="D122" s="162">
        <f>SUM(J41)</f>
        <v>0</v>
      </c>
      <c r="E122" s="162"/>
      <c r="F122" s="163">
        <f>IF(AND($G$110&gt;=4,K41="150回以上"),D122*3000,0)</f>
        <v>0</v>
      </c>
      <c r="G122" s="163"/>
      <c r="H122" s="163"/>
      <c r="I122" s="163"/>
      <c r="J122" s="163">
        <f>IF(AND($G$111&gt;=4,K41="100回以上"),D122*2000,0)</f>
        <v>0</v>
      </c>
      <c r="K122" s="163"/>
      <c r="L122" s="163"/>
      <c r="M122" s="53">
        <f>IF(AND(F122=0,J122=0),COUNTIF(C43:I43,"&gt;=50"),0)</f>
        <v>0</v>
      </c>
      <c r="N122" s="120">
        <f t="shared" si="14"/>
        <v>0</v>
      </c>
      <c r="P122" s="14"/>
    </row>
    <row r="123" spans="1:17" ht="36" thickBot="1" x14ac:dyDescent="0.45">
      <c r="A123" s="36" t="s">
        <v>120</v>
      </c>
      <c r="B123" s="36"/>
      <c r="C123" s="36"/>
      <c r="D123" s="162">
        <f>SUM(J45)</f>
        <v>0</v>
      </c>
      <c r="E123" s="162"/>
      <c r="F123" s="163">
        <f>IF(AND($G$110&gt;=4,K45="150回以上"),D123*3000,0)</f>
        <v>0</v>
      </c>
      <c r="G123" s="163"/>
      <c r="H123" s="163"/>
      <c r="I123" s="163"/>
      <c r="J123" s="163">
        <f>IF(AND($G$111&gt;=4,K45="100回以上"),D123*2000,0)</f>
        <v>0</v>
      </c>
      <c r="K123" s="163"/>
      <c r="L123" s="163"/>
      <c r="M123" s="53">
        <f>IF(AND(F123=0,J123=0),COUNTIF(C47:I47,"&gt;=50"),0)</f>
        <v>0</v>
      </c>
      <c r="N123" s="120">
        <f t="shared" si="14"/>
        <v>0</v>
      </c>
      <c r="P123" s="14"/>
    </row>
    <row r="124" spans="1:17" ht="36" thickTop="1" x14ac:dyDescent="0.4">
      <c r="A124" s="44" t="s">
        <v>39</v>
      </c>
      <c r="B124" s="44"/>
      <c r="C124" s="44"/>
      <c r="D124" s="160">
        <f>SUM(D115:E123)</f>
        <v>0</v>
      </c>
      <c r="E124" s="160"/>
      <c r="F124" s="161">
        <f>SUM(F115:I123)</f>
        <v>0</v>
      </c>
      <c r="G124" s="161"/>
      <c r="H124" s="161"/>
      <c r="I124" s="161"/>
      <c r="J124" s="161">
        <f>SUM(J115:L123)</f>
        <v>0</v>
      </c>
      <c r="K124" s="161"/>
      <c r="L124" s="161"/>
      <c r="M124" s="54">
        <f>SUM(M115:M123)</f>
        <v>0</v>
      </c>
      <c r="N124" s="126">
        <f>SUM(N115:N123)</f>
        <v>0</v>
      </c>
    </row>
    <row r="125" spans="1:17" ht="90" customHeight="1" x14ac:dyDescent="0.4">
      <c r="A125" s="121"/>
      <c r="B125" s="121"/>
      <c r="C125" s="121"/>
      <c r="D125" s="159"/>
      <c r="E125" s="159"/>
      <c r="F125" s="121"/>
      <c r="G125" s="121"/>
      <c r="H125" s="121"/>
      <c r="I125" s="121"/>
      <c r="J125" s="121"/>
      <c r="K125" s="121"/>
      <c r="L125" s="121"/>
      <c r="M125" s="121"/>
      <c r="N125" s="121"/>
    </row>
    <row r="126" spans="1:17" ht="39.75" customHeight="1" x14ac:dyDescent="0.4">
      <c r="A126" s="93" t="s">
        <v>26</v>
      </c>
      <c r="B126" s="154"/>
      <c r="C126" s="155"/>
      <c r="D126" s="155"/>
      <c r="E126" s="155"/>
      <c r="F126" s="155"/>
      <c r="G126" s="155"/>
      <c r="H126" s="156"/>
      <c r="I126" s="157" t="s">
        <v>27</v>
      </c>
      <c r="J126" s="157"/>
      <c r="K126" s="157"/>
      <c r="L126" s="158"/>
      <c r="M126" s="158"/>
      <c r="N126" s="158"/>
      <c r="O126" s="27"/>
    </row>
    <row r="127" spans="1:17" ht="39.75" customHeight="1" x14ac:dyDescent="0.4">
      <c r="A127" s="93" t="s">
        <v>28</v>
      </c>
      <c r="B127" s="154"/>
      <c r="C127" s="155"/>
      <c r="D127" s="155"/>
      <c r="E127" s="155"/>
      <c r="F127" s="155"/>
      <c r="G127" s="155"/>
      <c r="H127" s="156"/>
      <c r="I127" s="157" t="s">
        <v>29</v>
      </c>
      <c r="J127" s="157"/>
      <c r="K127" s="157"/>
      <c r="L127" s="158"/>
      <c r="M127" s="158"/>
      <c r="N127" s="158"/>
      <c r="O127" s="26"/>
    </row>
    <row r="128" spans="1:17" ht="39.75" customHeight="1" x14ac:dyDescent="0.4">
      <c r="A128" s="93" t="s">
        <v>30</v>
      </c>
      <c r="B128" s="154"/>
      <c r="C128" s="155"/>
      <c r="D128" s="155"/>
      <c r="E128" s="155"/>
      <c r="F128" s="155"/>
      <c r="G128" s="155"/>
      <c r="H128" s="156"/>
      <c r="I128" s="157" t="s">
        <v>31</v>
      </c>
      <c r="J128" s="157"/>
      <c r="K128" s="157"/>
      <c r="L128" s="158"/>
      <c r="M128" s="158"/>
      <c r="N128" s="158"/>
      <c r="O128" s="26"/>
    </row>
    <row r="129" spans="1:15" ht="39.75" customHeight="1" x14ac:dyDescent="0.4">
      <c r="A129" s="93" t="s">
        <v>33</v>
      </c>
      <c r="B129" s="154"/>
      <c r="C129" s="155"/>
      <c r="D129" s="155"/>
      <c r="E129" s="155"/>
      <c r="F129" s="155"/>
      <c r="G129" s="155"/>
      <c r="H129" s="155"/>
      <c r="I129" s="155"/>
      <c r="J129" s="155"/>
      <c r="K129" s="155"/>
      <c r="L129" s="155"/>
      <c r="M129" s="155"/>
      <c r="N129" s="156"/>
      <c r="O129" s="25"/>
    </row>
    <row r="130" spans="1:15" ht="39.75" customHeight="1" x14ac:dyDescent="0.4">
      <c r="A130" s="93" t="s">
        <v>32</v>
      </c>
      <c r="B130" s="154"/>
      <c r="C130" s="155"/>
      <c r="D130" s="155"/>
      <c r="E130" s="155"/>
      <c r="F130" s="155"/>
      <c r="G130" s="155"/>
      <c r="H130" s="155"/>
      <c r="I130" s="155"/>
      <c r="J130" s="155"/>
      <c r="K130" s="155"/>
      <c r="L130" s="155"/>
      <c r="M130" s="155"/>
      <c r="N130" s="156"/>
      <c r="O130" s="28"/>
    </row>
  </sheetData>
  <mergeCells count="121">
    <mergeCell ref="B128:H128"/>
    <mergeCell ref="I128:K128"/>
    <mergeCell ref="L128:N128"/>
    <mergeCell ref="B129:N129"/>
    <mergeCell ref="B130:N130"/>
    <mergeCell ref="D125:E125"/>
    <mergeCell ref="B126:H126"/>
    <mergeCell ref="I126:K126"/>
    <mergeCell ref="L126:N126"/>
    <mergeCell ref="B127:H127"/>
    <mergeCell ref="I127:K127"/>
    <mergeCell ref="L127:N127"/>
    <mergeCell ref="D123:E123"/>
    <mergeCell ref="F123:I123"/>
    <mergeCell ref="J123:L123"/>
    <mergeCell ref="D124:E124"/>
    <mergeCell ref="F124:I124"/>
    <mergeCell ref="J124:L124"/>
    <mergeCell ref="D121:E121"/>
    <mergeCell ref="F121:I121"/>
    <mergeCell ref="J121:L121"/>
    <mergeCell ref="D122:E122"/>
    <mergeCell ref="F122:I122"/>
    <mergeCell ref="J122:L122"/>
    <mergeCell ref="D119:E119"/>
    <mergeCell ref="F119:I119"/>
    <mergeCell ref="J119:L119"/>
    <mergeCell ref="D120:E120"/>
    <mergeCell ref="F120:I120"/>
    <mergeCell ref="J120:L120"/>
    <mergeCell ref="D117:E117"/>
    <mergeCell ref="F117:I117"/>
    <mergeCell ref="J117:L117"/>
    <mergeCell ref="D118:E118"/>
    <mergeCell ref="F118:I118"/>
    <mergeCell ref="J118:L118"/>
    <mergeCell ref="D115:E115"/>
    <mergeCell ref="F115:I115"/>
    <mergeCell ref="J115:L115"/>
    <mergeCell ref="D116:E116"/>
    <mergeCell ref="F116:I116"/>
    <mergeCell ref="J116:L116"/>
    <mergeCell ref="C114:E114"/>
    <mergeCell ref="F114:I114"/>
    <mergeCell ref="J114:L114"/>
    <mergeCell ref="M114:N114"/>
    <mergeCell ref="A101:H101"/>
    <mergeCell ref="F104:J104"/>
    <mergeCell ref="C113:E113"/>
    <mergeCell ref="F113:I113"/>
    <mergeCell ref="J113:L113"/>
    <mergeCell ref="M113:N113"/>
    <mergeCell ref="D86:L86"/>
    <mergeCell ref="L88:N88"/>
    <mergeCell ref="L92:N92"/>
    <mergeCell ref="L93:N93"/>
    <mergeCell ref="A96:N96"/>
    <mergeCell ref="A100:N100"/>
    <mergeCell ref="A65:M66"/>
    <mergeCell ref="A67:M68"/>
    <mergeCell ref="A73:O73"/>
    <mergeCell ref="B79:M79"/>
    <mergeCell ref="B82:M82"/>
    <mergeCell ref="C85:N85"/>
    <mergeCell ref="L44:N44"/>
    <mergeCell ref="J45:J46"/>
    <mergeCell ref="K45:K46"/>
    <mergeCell ref="L45:N45"/>
    <mergeCell ref="L46:N46"/>
    <mergeCell ref="E49:I49"/>
    <mergeCell ref="J37:J38"/>
    <mergeCell ref="K37:K38"/>
    <mergeCell ref="L37:N37"/>
    <mergeCell ref="L38:N38"/>
    <mergeCell ref="L40:N40"/>
    <mergeCell ref="J41:J42"/>
    <mergeCell ref="K41:K42"/>
    <mergeCell ref="L41:N41"/>
    <mergeCell ref="L42:N42"/>
    <mergeCell ref="L32:N32"/>
    <mergeCell ref="J33:J34"/>
    <mergeCell ref="K33:K34"/>
    <mergeCell ref="L33:N33"/>
    <mergeCell ref="L34:N34"/>
    <mergeCell ref="L36:N36"/>
    <mergeCell ref="J25:J26"/>
    <mergeCell ref="K25:K26"/>
    <mergeCell ref="L25:N25"/>
    <mergeCell ref="L26:N26"/>
    <mergeCell ref="L28:N28"/>
    <mergeCell ref="J29:J30"/>
    <mergeCell ref="K29:K30"/>
    <mergeCell ref="L29:N29"/>
    <mergeCell ref="L30:N30"/>
    <mergeCell ref="L20:N20"/>
    <mergeCell ref="J21:J22"/>
    <mergeCell ref="K21:K22"/>
    <mergeCell ref="L21:N21"/>
    <mergeCell ref="L22:N22"/>
    <mergeCell ref="L24:N24"/>
    <mergeCell ref="J13:J14"/>
    <mergeCell ref="K13:K14"/>
    <mergeCell ref="L13:N13"/>
    <mergeCell ref="L14:N14"/>
    <mergeCell ref="L16:N16"/>
    <mergeCell ref="J17:J18"/>
    <mergeCell ref="K17:K18"/>
    <mergeCell ref="L17:N17"/>
    <mergeCell ref="L18:N18"/>
    <mergeCell ref="J9:J10"/>
    <mergeCell ref="K9:K10"/>
    <mergeCell ref="L9:N9"/>
    <mergeCell ref="L10:N10"/>
    <mergeCell ref="L11:N11"/>
    <mergeCell ref="L12:N12"/>
    <mergeCell ref="C1:J1"/>
    <mergeCell ref="A5:H5"/>
    <mergeCell ref="J6:J7"/>
    <mergeCell ref="K6:K7"/>
    <mergeCell ref="L6:N7"/>
    <mergeCell ref="L8:N8"/>
  </mergeCells>
  <phoneticPr fontId="2"/>
  <dataValidations count="1">
    <dataValidation type="list" allowBlank="1" showInputMessage="1" sqref="K9 K33 K13 K17 K21 K25 K29 K37 K41 K45">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50" max="14" man="1"/>
    <brk id="86" max="1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2"/>
  <sheetViews>
    <sheetView view="pageBreakPreview" zoomScale="55" zoomScaleNormal="100" zoomScaleSheetLayoutView="55" workbookViewId="0">
      <selection activeCell="L9" sqref="L9:L10"/>
    </sheetView>
  </sheetViews>
  <sheetFormatPr defaultRowHeight="18.75" x14ac:dyDescent="0.4"/>
  <cols>
    <col min="1" max="1" width="33.5" style="94" customWidth="1"/>
    <col min="2" max="2" width="11.875" style="94" customWidth="1"/>
    <col min="3" max="8" width="9.375" style="94" bestFit="1" customWidth="1"/>
    <col min="9" max="9" width="10.7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84" t="s">
        <v>51</v>
      </c>
      <c r="D1" s="185"/>
      <c r="E1" s="185"/>
      <c r="F1" s="185"/>
      <c r="G1" s="185"/>
      <c r="H1" s="185"/>
      <c r="I1" s="185"/>
      <c r="J1" s="185"/>
      <c r="P1" s="31" t="s">
        <v>114</v>
      </c>
    </row>
    <row r="2" spans="1:16" ht="48" customHeight="1" x14ac:dyDescent="0.7">
      <c r="A2" s="86" t="s">
        <v>19</v>
      </c>
      <c r="B2" s="17"/>
      <c r="C2" s="17"/>
      <c r="D2" s="17"/>
      <c r="E2" s="17"/>
      <c r="F2" s="17"/>
      <c r="G2" s="17"/>
      <c r="H2" s="17"/>
      <c r="I2" s="17"/>
      <c r="J2" s="17"/>
      <c r="K2" s="17"/>
      <c r="L2" s="17"/>
      <c r="O2" s="87" t="s">
        <v>101</v>
      </c>
    </row>
    <row r="3" spans="1:16" ht="12"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13.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242" t="s">
        <v>40</v>
      </c>
      <c r="K6" s="243"/>
      <c r="L6" s="246" t="s">
        <v>38</v>
      </c>
      <c r="M6" s="248" t="s">
        <v>8</v>
      </c>
      <c r="N6" s="249"/>
      <c r="O6" s="250"/>
      <c r="P6" s="8"/>
    </row>
    <row r="7" spans="1:16" ht="30.75" customHeight="1" x14ac:dyDescent="0.4">
      <c r="A7" s="19"/>
      <c r="B7" s="19"/>
      <c r="C7" s="89" t="s">
        <v>0</v>
      </c>
      <c r="D7" s="89" t="s">
        <v>1</v>
      </c>
      <c r="E7" s="89" t="s">
        <v>2</v>
      </c>
      <c r="F7" s="89" t="s">
        <v>3</v>
      </c>
      <c r="G7" s="89" t="s">
        <v>4</v>
      </c>
      <c r="H7" s="89" t="s">
        <v>5</v>
      </c>
      <c r="I7" s="89" t="s">
        <v>6</v>
      </c>
      <c r="J7" s="244"/>
      <c r="K7" s="245"/>
      <c r="L7" s="247"/>
      <c r="M7" s="251"/>
      <c r="N7" s="252"/>
      <c r="O7" s="253"/>
      <c r="P7" s="8"/>
    </row>
    <row r="8" spans="1:16" ht="30.75" customHeight="1" x14ac:dyDescent="0.4">
      <c r="A8" s="19"/>
      <c r="B8" s="19"/>
      <c r="C8" s="104"/>
      <c r="D8" s="104"/>
      <c r="E8" s="104"/>
      <c r="F8" s="104"/>
      <c r="G8" s="104"/>
      <c r="H8" s="104">
        <v>44652</v>
      </c>
      <c r="I8" s="104">
        <f>H8+1</f>
        <v>44653</v>
      </c>
      <c r="J8" s="77"/>
      <c r="K8" s="78"/>
      <c r="L8" s="79"/>
      <c r="M8" s="231"/>
      <c r="N8" s="232"/>
      <c r="O8" s="208"/>
      <c r="P8" s="7"/>
    </row>
    <row r="9" spans="1:16" ht="33.75" customHeight="1" x14ac:dyDescent="0.4">
      <c r="A9" s="32" t="s">
        <v>43</v>
      </c>
      <c r="B9" s="63" t="s">
        <v>63</v>
      </c>
      <c r="C9" s="151"/>
      <c r="D9" s="151"/>
      <c r="E9" s="151"/>
      <c r="F9" s="151"/>
      <c r="G9" s="151"/>
      <c r="H9" s="30"/>
      <c r="I9" s="30"/>
      <c r="J9" s="233"/>
      <c r="K9" s="234"/>
      <c r="L9" s="237">
        <f>COUNTIF(H11:I11,"&gt;=50")</f>
        <v>0</v>
      </c>
      <c r="M9" s="231"/>
      <c r="N9" s="232"/>
      <c r="O9" s="208"/>
      <c r="P9" s="7"/>
    </row>
    <row r="10" spans="1:16" ht="33.75" customHeight="1" x14ac:dyDescent="0.4">
      <c r="A10" s="32" t="s">
        <v>43</v>
      </c>
      <c r="B10" s="63" t="s">
        <v>64</v>
      </c>
      <c r="C10" s="151"/>
      <c r="D10" s="151"/>
      <c r="E10" s="151"/>
      <c r="F10" s="151"/>
      <c r="G10" s="151"/>
      <c r="H10" s="30"/>
      <c r="I10" s="30"/>
      <c r="J10" s="235"/>
      <c r="K10" s="236"/>
      <c r="L10" s="238"/>
      <c r="M10" s="231"/>
      <c r="N10" s="232"/>
      <c r="O10" s="208"/>
      <c r="P10" s="7"/>
    </row>
    <row r="11" spans="1:16" ht="30.75" hidden="1" customHeight="1" x14ac:dyDescent="0.4">
      <c r="A11" s="32"/>
      <c r="B11" s="63"/>
      <c r="C11" s="151"/>
      <c r="D11" s="151"/>
      <c r="E11" s="151"/>
      <c r="F11" s="151"/>
      <c r="G11" s="151"/>
      <c r="H11" s="30">
        <f t="shared" ref="H11:I11" si="0">H9+H10</f>
        <v>0</v>
      </c>
      <c r="I11" s="30">
        <f t="shared" si="0"/>
        <v>0</v>
      </c>
      <c r="J11" s="80"/>
      <c r="K11" s="81"/>
      <c r="L11" s="82"/>
      <c r="M11" s="231"/>
      <c r="N11" s="232"/>
      <c r="O11" s="208"/>
      <c r="P11" s="7"/>
    </row>
    <row r="12" spans="1:16" ht="33.75" customHeight="1" x14ac:dyDescent="0.4">
      <c r="A12" s="21" t="s">
        <v>35</v>
      </c>
      <c r="B12" s="64"/>
      <c r="C12" s="152"/>
      <c r="D12" s="152"/>
      <c r="E12" s="152"/>
      <c r="F12" s="152"/>
      <c r="G12" s="152"/>
      <c r="H12" s="60"/>
      <c r="I12" s="60"/>
      <c r="J12" s="95">
        <f>ROUNDDOWN(SUMIFS(H12:I12,H11:I11,"&gt;=50"),0)</f>
        <v>0</v>
      </c>
      <c r="K12" s="76" t="s">
        <v>23</v>
      </c>
      <c r="L12" s="83"/>
      <c r="M12" s="231"/>
      <c r="N12" s="232"/>
      <c r="O12" s="208"/>
      <c r="P12" s="7"/>
    </row>
    <row r="13" spans="1:16" ht="33.75" customHeight="1" x14ac:dyDescent="0.4">
      <c r="A13" s="21" t="s">
        <v>37</v>
      </c>
      <c r="B13" s="22"/>
      <c r="C13" s="152"/>
      <c r="D13" s="152"/>
      <c r="E13" s="152"/>
      <c r="F13" s="152"/>
      <c r="G13" s="152"/>
      <c r="H13" s="60"/>
      <c r="I13" s="60"/>
      <c r="J13" s="95">
        <f>ROUNDDOWN(SUMIFS(H13:I13,H11:I11,"&gt;=50"),0)</f>
        <v>0</v>
      </c>
      <c r="K13" s="76" t="s">
        <v>23</v>
      </c>
      <c r="L13" s="83"/>
      <c r="M13" s="231"/>
      <c r="N13" s="232"/>
      <c r="O13" s="208"/>
      <c r="P13" s="7"/>
    </row>
    <row r="14" spans="1:16" ht="30.75" customHeight="1" x14ac:dyDescent="0.4">
      <c r="A14" s="21"/>
      <c r="B14" s="22"/>
      <c r="C14" s="20">
        <f>I8+1</f>
        <v>44654</v>
      </c>
      <c r="D14" s="20">
        <f>C14+1</f>
        <v>44655</v>
      </c>
      <c r="E14" s="20">
        <f t="shared" ref="E14:H44" si="1">D14+1</f>
        <v>44656</v>
      </c>
      <c r="F14" s="20">
        <f t="shared" si="1"/>
        <v>44657</v>
      </c>
      <c r="G14" s="20">
        <f t="shared" si="1"/>
        <v>44658</v>
      </c>
      <c r="H14" s="20">
        <f t="shared" si="1"/>
        <v>44659</v>
      </c>
      <c r="I14" s="20">
        <f>H14+1</f>
        <v>44660</v>
      </c>
      <c r="J14" s="77"/>
      <c r="K14" s="78"/>
      <c r="L14" s="79"/>
      <c r="M14" s="231"/>
      <c r="N14" s="232"/>
      <c r="O14" s="208"/>
      <c r="P14" s="7"/>
    </row>
    <row r="15" spans="1:16" ht="33.75" customHeight="1" x14ac:dyDescent="0.4">
      <c r="A15" s="32" t="s">
        <v>43</v>
      </c>
      <c r="B15" s="63" t="s">
        <v>63</v>
      </c>
      <c r="C15" s="30"/>
      <c r="D15" s="30"/>
      <c r="E15" s="30"/>
      <c r="F15" s="30"/>
      <c r="G15" s="30"/>
      <c r="H15" s="30"/>
      <c r="I15" s="30"/>
      <c r="J15" s="233"/>
      <c r="K15" s="234"/>
      <c r="L15" s="237">
        <f>COUNTIF(C17:I17,"&gt;=50")</f>
        <v>0</v>
      </c>
      <c r="M15" s="231"/>
      <c r="N15" s="232"/>
      <c r="O15" s="208"/>
      <c r="P15" s="7"/>
    </row>
    <row r="16" spans="1:16" ht="33.75" customHeight="1" x14ac:dyDescent="0.4">
      <c r="A16" s="32" t="s">
        <v>43</v>
      </c>
      <c r="B16" s="63" t="s">
        <v>64</v>
      </c>
      <c r="C16" s="30"/>
      <c r="D16" s="30"/>
      <c r="E16" s="30"/>
      <c r="F16" s="30"/>
      <c r="G16" s="30"/>
      <c r="H16" s="30"/>
      <c r="I16" s="30"/>
      <c r="J16" s="235"/>
      <c r="K16" s="236"/>
      <c r="L16" s="238"/>
      <c r="M16" s="231"/>
      <c r="N16" s="232"/>
      <c r="O16" s="208"/>
      <c r="P16" s="7"/>
    </row>
    <row r="17" spans="1:16" ht="30.75" hidden="1" customHeight="1" x14ac:dyDescent="0.4">
      <c r="A17" s="32"/>
      <c r="B17" s="63"/>
      <c r="C17" s="30">
        <f t="shared" ref="C17:I17" si="2">C15+C16</f>
        <v>0</v>
      </c>
      <c r="D17" s="30">
        <f t="shared" si="2"/>
        <v>0</v>
      </c>
      <c r="E17" s="30">
        <f t="shared" si="2"/>
        <v>0</v>
      </c>
      <c r="F17" s="30">
        <f t="shared" si="2"/>
        <v>0</v>
      </c>
      <c r="G17" s="30">
        <f t="shared" si="2"/>
        <v>0</v>
      </c>
      <c r="H17" s="30">
        <f t="shared" si="2"/>
        <v>0</v>
      </c>
      <c r="I17" s="30">
        <f t="shared" si="2"/>
        <v>0</v>
      </c>
      <c r="J17" s="80"/>
      <c r="K17" s="81"/>
      <c r="L17" s="82"/>
      <c r="M17" s="231"/>
      <c r="N17" s="232"/>
      <c r="O17" s="208"/>
      <c r="P17" s="7"/>
    </row>
    <row r="18" spans="1:16" ht="33.75" customHeight="1" x14ac:dyDescent="0.4">
      <c r="A18" s="21" t="s">
        <v>35</v>
      </c>
      <c r="B18" s="22"/>
      <c r="C18" s="60"/>
      <c r="D18" s="60"/>
      <c r="E18" s="60"/>
      <c r="F18" s="60"/>
      <c r="G18" s="60"/>
      <c r="H18" s="60"/>
      <c r="I18" s="60"/>
      <c r="J18" s="95">
        <f>ROUNDDOWN(SUMIFS(C18:I18,C17:I17,"&gt;=50"),0)</f>
        <v>0</v>
      </c>
      <c r="K18" s="76" t="s">
        <v>23</v>
      </c>
      <c r="L18" s="83"/>
      <c r="M18" s="231"/>
      <c r="N18" s="232"/>
      <c r="O18" s="208"/>
      <c r="P18" s="7"/>
    </row>
    <row r="19" spans="1:16" ht="33.75" customHeight="1" x14ac:dyDescent="0.4">
      <c r="A19" s="21" t="s">
        <v>37</v>
      </c>
      <c r="B19" s="22"/>
      <c r="C19" s="60"/>
      <c r="D19" s="60"/>
      <c r="E19" s="60"/>
      <c r="F19" s="60"/>
      <c r="G19" s="60"/>
      <c r="H19" s="60"/>
      <c r="I19" s="60"/>
      <c r="J19" s="95">
        <f>ROUNDDOWN(SUMIFS(C19:I19,C17:I17,"&gt;=50"),0)</f>
        <v>0</v>
      </c>
      <c r="K19" s="76" t="s">
        <v>23</v>
      </c>
      <c r="L19" s="83"/>
      <c r="M19" s="231"/>
      <c r="N19" s="232"/>
      <c r="O19" s="208"/>
      <c r="P19" s="7"/>
    </row>
    <row r="20" spans="1:16" ht="30.75" customHeight="1" x14ac:dyDescent="0.4">
      <c r="A20" s="21"/>
      <c r="B20" s="22"/>
      <c r="C20" s="20">
        <f>I14+1</f>
        <v>44661</v>
      </c>
      <c r="D20" s="20">
        <f>C20+1</f>
        <v>44662</v>
      </c>
      <c r="E20" s="20">
        <f t="shared" si="1"/>
        <v>44663</v>
      </c>
      <c r="F20" s="20">
        <f t="shared" si="1"/>
        <v>44664</v>
      </c>
      <c r="G20" s="20">
        <f t="shared" si="1"/>
        <v>44665</v>
      </c>
      <c r="H20" s="20">
        <f t="shared" si="1"/>
        <v>44666</v>
      </c>
      <c r="I20" s="20">
        <f>H20+1</f>
        <v>44667</v>
      </c>
      <c r="J20" s="77"/>
      <c r="K20" s="78"/>
      <c r="L20" s="79"/>
      <c r="M20" s="231"/>
      <c r="N20" s="232"/>
      <c r="O20" s="208"/>
      <c r="P20" s="7"/>
    </row>
    <row r="21" spans="1:16" ht="33.75" customHeight="1" x14ac:dyDescent="0.4">
      <c r="A21" s="32" t="s">
        <v>43</v>
      </c>
      <c r="B21" s="63" t="s">
        <v>63</v>
      </c>
      <c r="C21" s="30"/>
      <c r="D21" s="30"/>
      <c r="E21" s="30"/>
      <c r="F21" s="30"/>
      <c r="G21" s="30"/>
      <c r="H21" s="30"/>
      <c r="I21" s="30"/>
      <c r="J21" s="233"/>
      <c r="K21" s="234"/>
      <c r="L21" s="237">
        <f>COUNTIF(C23:I23,"&gt;=50")</f>
        <v>0</v>
      </c>
      <c r="M21" s="231"/>
      <c r="N21" s="232"/>
      <c r="O21" s="208"/>
      <c r="P21" s="7"/>
    </row>
    <row r="22" spans="1:16" ht="33.75" customHeight="1" x14ac:dyDescent="0.4">
      <c r="A22" s="32" t="s">
        <v>43</v>
      </c>
      <c r="B22" s="63" t="s">
        <v>64</v>
      </c>
      <c r="C22" s="30"/>
      <c r="D22" s="30"/>
      <c r="E22" s="30"/>
      <c r="F22" s="30"/>
      <c r="G22" s="30"/>
      <c r="H22" s="30"/>
      <c r="I22" s="30"/>
      <c r="J22" s="235"/>
      <c r="K22" s="236"/>
      <c r="L22" s="238"/>
      <c r="M22" s="231"/>
      <c r="N22" s="232"/>
      <c r="O22" s="208"/>
      <c r="P22" s="7"/>
    </row>
    <row r="23" spans="1:16" ht="30.75" hidden="1" customHeight="1" x14ac:dyDescent="0.4">
      <c r="A23" s="32"/>
      <c r="B23" s="63"/>
      <c r="C23" s="30">
        <f t="shared" ref="C23:I23" si="3">C21+C22</f>
        <v>0</v>
      </c>
      <c r="D23" s="30">
        <f t="shared" si="3"/>
        <v>0</v>
      </c>
      <c r="E23" s="30">
        <f t="shared" si="3"/>
        <v>0</v>
      </c>
      <c r="F23" s="30">
        <f t="shared" si="3"/>
        <v>0</v>
      </c>
      <c r="G23" s="30">
        <f t="shared" si="3"/>
        <v>0</v>
      </c>
      <c r="H23" s="30">
        <f t="shared" si="3"/>
        <v>0</v>
      </c>
      <c r="I23" s="30">
        <f t="shared" si="3"/>
        <v>0</v>
      </c>
      <c r="J23" s="80"/>
      <c r="K23" s="81"/>
      <c r="L23" s="82"/>
      <c r="M23" s="231"/>
      <c r="N23" s="232"/>
      <c r="O23" s="208"/>
      <c r="P23" s="7"/>
    </row>
    <row r="24" spans="1:16" ht="33.75" customHeight="1" x14ac:dyDescent="0.4">
      <c r="A24" s="21" t="s">
        <v>35</v>
      </c>
      <c r="B24" s="22"/>
      <c r="C24" s="60"/>
      <c r="D24" s="60"/>
      <c r="E24" s="60"/>
      <c r="F24" s="60"/>
      <c r="G24" s="60"/>
      <c r="H24" s="60"/>
      <c r="I24" s="60"/>
      <c r="J24" s="95">
        <f>ROUNDDOWN(SUMIFS(C24:I24,C23:I23,"&gt;=50"),0)</f>
        <v>0</v>
      </c>
      <c r="K24" s="76" t="s">
        <v>23</v>
      </c>
      <c r="L24" s="83"/>
      <c r="M24" s="231"/>
      <c r="N24" s="232"/>
      <c r="O24" s="208"/>
      <c r="P24" s="7"/>
    </row>
    <row r="25" spans="1:16" ht="33.75" customHeight="1" x14ac:dyDescent="0.4">
      <c r="A25" s="21" t="s">
        <v>37</v>
      </c>
      <c r="B25" s="22"/>
      <c r="C25" s="60"/>
      <c r="D25" s="60"/>
      <c r="E25" s="60"/>
      <c r="F25" s="60"/>
      <c r="G25" s="60"/>
      <c r="H25" s="60"/>
      <c r="I25" s="60"/>
      <c r="J25" s="95">
        <f>ROUNDDOWN(SUMIFS(C25:I25,C23:I23,"&gt;=50"),0)</f>
        <v>0</v>
      </c>
      <c r="K25" s="76" t="s">
        <v>23</v>
      </c>
      <c r="L25" s="83"/>
      <c r="M25" s="231"/>
      <c r="N25" s="232"/>
      <c r="O25" s="208"/>
      <c r="P25" s="7"/>
    </row>
    <row r="26" spans="1:16" ht="30.75" customHeight="1" x14ac:dyDescent="0.4">
      <c r="A26" s="21"/>
      <c r="B26" s="22"/>
      <c r="C26" s="20">
        <f>I20+1</f>
        <v>44668</v>
      </c>
      <c r="D26" s="20">
        <f>C26+1</f>
        <v>44669</v>
      </c>
      <c r="E26" s="20">
        <f t="shared" si="1"/>
        <v>44670</v>
      </c>
      <c r="F26" s="20">
        <f t="shared" si="1"/>
        <v>44671</v>
      </c>
      <c r="G26" s="20">
        <f t="shared" si="1"/>
        <v>44672</v>
      </c>
      <c r="H26" s="20">
        <f t="shared" si="1"/>
        <v>44673</v>
      </c>
      <c r="I26" s="20">
        <f>H26+1</f>
        <v>44674</v>
      </c>
      <c r="J26" s="77"/>
      <c r="K26" s="78"/>
      <c r="L26" s="79"/>
      <c r="M26" s="231"/>
      <c r="N26" s="232"/>
      <c r="O26" s="208"/>
      <c r="P26" s="7"/>
    </row>
    <row r="27" spans="1:16" ht="33.75" customHeight="1" x14ac:dyDescent="0.4">
      <c r="A27" s="32" t="s">
        <v>43</v>
      </c>
      <c r="B27" s="63" t="s">
        <v>63</v>
      </c>
      <c r="C27" s="30"/>
      <c r="D27" s="30"/>
      <c r="E27" s="30"/>
      <c r="F27" s="30"/>
      <c r="G27" s="30"/>
      <c r="H27" s="30"/>
      <c r="I27" s="30"/>
      <c r="J27" s="233"/>
      <c r="K27" s="234"/>
      <c r="L27" s="237">
        <f>COUNTIF(C29:I29,"&gt;=50")</f>
        <v>0</v>
      </c>
      <c r="M27" s="231"/>
      <c r="N27" s="232"/>
      <c r="O27" s="208"/>
      <c r="P27" s="7"/>
    </row>
    <row r="28" spans="1:16" ht="33.75" customHeight="1" x14ac:dyDescent="0.4">
      <c r="A28" s="32" t="s">
        <v>43</v>
      </c>
      <c r="B28" s="63" t="s">
        <v>64</v>
      </c>
      <c r="C28" s="30"/>
      <c r="D28" s="30"/>
      <c r="E28" s="30"/>
      <c r="F28" s="30"/>
      <c r="G28" s="30"/>
      <c r="H28" s="30"/>
      <c r="I28" s="30"/>
      <c r="J28" s="235"/>
      <c r="K28" s="236"/>
      <c r="L28" s="238"/>
      <c r="M28" s="231"/>
      <c r="N28" s="232"/>
      <c r="O28" s="208"/>
      <c r="P28" s="7"/>
    </row>
    <row r="29" spans="1:16" ht="30.75" hidden="1" customHeight="1" x14ac:dyDescent="0.4">
      <c r="A29" s="32"/>
      <c r="B29" s="63"/>
      <c r="C29" s="30">
        <f t="shared" ref="C29:I29" si="4">C27+C28</f>
        <v>0</v>
      </c>
      <c r="D29" s="30">
        <f t="shared" si="4"/>
        <v>0</v>
      </c>
      <c r="E29" s="30">
        <f t="shared" si="4"/>
        <v>0</v>
      </c>
      <c r="F29" s="30">
        <f t="shared" si="4"/>
        <v>0</v>
      </c>
      <c r="G29" s="30">
        <f t="shared" si="4"/>
        <v>0</v>
      </c>
      <c r="H29" s="30">
        <f t="shared" si="4"/>
        <v>0</v>
      </c>
      <c r="I29" s="30">
        <f t="shared" si="4"/>
        <v>0</v>
      </c>
      <c r="J29" s="80"/>
      <c r="K29" s="81"/>
      <c r="L29" s="82"/>
      <c r="M29" s="231"/>
      <c r="N29" s="232"/>
      <c r="O29" s="208"/>
      <c r="P29" s="7"/>
    </row>
    <row r="30" spans="1:16" ht="33.75" customHeight="1" x14ac:dyDescent="0.4">
      <c r="A30" s="21" t="s">
        <v>35</v>
      </c>
      <c r="B30" s="22"/>
      <c r="C30" s="60"/>
      <c r="D30" s="60"/>
      <c r="E30" s="60"/>
      <c r="F30" s="60"/>
      <c r="G30" s="60"/>
      <c r="H30" s="60"/>
      <c r="I30" s="60"/>
      <c r="J30" s="95">
        <f>ROUNDDOWN(SUMIFS(C30:I30,C29:I29,"&gt;=50"),0)</f>
        <v>0</v>
      </c>
      <c r="K30" s="76" t="s">
        <v>23</v>
      </c>
      <c r="L30" s="83"/>
      <c r="M30" s="231"/>
      <c r="N30" s="232"/>
      <c r="O30" s="208"/>
      <c r="P30" s="7"/>
    </row>
    <row r="31" spans="1:16" ht="33.75" customHeight="1" x14ac:dyDescent="0.4">
      <c r="A31" s="21" t="s">
        <v>37</v>
      </c>
      <c r="B31" s="22"/>
      <c r="C31" s="60"/>
      <c r="D31" s="60"/>
      <c r="E31" s="60"/>
      <c r="F31" s="60"/>
      <c r="G31" s="60"/>
      <c r="H31" s="60"/>
      <c r="I31" s="60"/>
      <c r="J31" s="95">
        <f>ROUNDDOWN(SUMIFS(C31:I31,C29:I29,"&gt;=50"),0)</f>
        <v>0</v>
      </c>
      <c r="K31" s="76" t="s">
        <v>23</v>
      </c>
      <c r="L31" s="83"/>
      <c r="M31" s="231"/>
      <c r="N31" s="232"/>
      <c r="O31" s="208"/>
      <c r="P31" s="7"/>
    </row>
    <row r="32" spans="1:16" ht="30.75" customHeight="1" x14ac:dyDescent="0.4">
      <c r="A32" s="21"/>
      <c r="B32" s="21"/>
      <c r="C32" s="20">
        <f>I26+1</f>
        <v>44675</v>
      </c>
      <c r="D32" s="20">
        <f>C32+1</f>
        <v>44676</v>
      </c>
      <c r="E32" s="20">
        <f t="shared" si="1"/>
        <v>44677</v>
      </c>
      <c r="F32" s="20">
        <f t="shared" si="1"/>
        <v>44678</v>
      </c>
      <c r="G32" s="20">
        <f t="shared" si="1"/>
        <v>44679</v>
      </c>
      <c r="H32" s="20">
        <f t="shared" si="1"/>
        <v>44680</v>
      </c>
      <c r="I32" s="20">
        <f>H32+1</f>
        <v>44681</v>
      </c>
      <c r="J32" s="77"/>
      <c r="K32" s="78"/>
      <c r="L32" s="79"/>
      <c r="M32" s="231"/>
      <c r="N32" s="232"/>
      <c r="O32" s="208"/>
      <c r="P32" s="7"/>
    </row>
    <row r="33" spans="1:16" ht="33.75" customHeight="1" x14ac:dyDescent="0.4">
      <c r="A33" s="32" t="s">
        <v>43</v>
      </c>
      <c r="B33" s="63" t="s">
        <v>63</v>
      </c>
      <c r="C33" s="30"/>
      <c r="D33" s="30"/>
      <c r="E33" s="30"/>
      <c r="F33" s="30"/>
      <c r="G33" s="30"/>
      <c r="H33" s="30"/>
      <c r="I33" s="30"/>
      <c r="J33" s="233"/>
      <c r="K33" s="234"/>
      <c r="L33" s="237">
        <f>COUNTIF(C35:I35,"&gt;=50")</f>
        <v>0</v>
      </c>
      <c r="M33" s="231"/>
      <c r="N33" s="232"/>
      <c r="O33" s="208"/>
      <c r="P33" s="7"/>
    </row>
    <row r="34" spans="1:16" ht="33.75" customHeight="1" x14ac:dyDescent="0.4">
      <c r="A34" s="32" t="s">
        <v>43</v>
      </c>
      <c r="B34" s="63" t="s">
        <v>64</v>
      </c>
      <c r="C34" s="30"/>
      <c r="D34" s="30"/>
      <c r="E34" s="30"/>
      <c r="F34" s="30"/>
      <c r="G34" s="30"/>
      <c r="H34" s="30"/>
      <c r="I34" s="30"/>
      <c r="J34" s="235"/>
      <c r="K34" s="236"/>
      <c r="L34" s="238"/>
      <c r="M34" s="231"/>
      <c r="N34" s="232"/>
      <c r="O34" s="208"/>
      <c r="P34" s="7"/>
    </row>
    <row r="35" spans="1:16" ht="30.75" hidden="1" customHeight="1" x14ac:dyDescent="0.4">
      <c r="A35" s="32"/>
      <c r="B35" s="63"/>
      <c r="C35" s="30">
        <f t="shared" ref="C35:I35" si="5">C33+C34</f>
        <v>0</v>
      </c>
      <c r="D35" s="30">
        <f t="shared" si="5"/>
        <v>0</v>
      </c>
      <c r="E35" s="30">
        <f t="shared" si="5"/>
        <v>0</v>
      </c>
      <c r="F35" s="30">
        <f t="shared" si="5"/>
        <v>0</v>
      </c>
      <c r="G35" s="30">
        <f t="shared" si="5"/>
        <v>0</v>
      </c>
      <c r="H35" s="30">
        <f t="shared" si="5"/>
        <v>0</v>
      </c>
      <c r="I35" s="30">
        <f t="shared" si="5"/>
        <v>0</v>
      </c>
      <c r="J35" s="80"/>
      <c r="K35" s="81"/>
      <c r="L35" s="82"/>
      <c r="M35" s="231"/>
      <c r="N35" s="232"/>
      <c r="O35" s="208"/>
      <c r="P35" s="7"/>
    </row>
    <row r="36" spans="1:16" ht="33.75" customHeight="1" x14ac:dyDescent="0.4">
      <c r="A36" s="21" t="s">
        <v>35</v>
      </c>
      <c r="B36" s="22"/>
      <c r="C36" s="60"/>
      <c r="D36" s="60"/>
      <c r="E36" s="60"/>
      <c r="F36" s="60"/>
      <c r="G36" s="60"/>
      <c r="H36" s="60"/>
      <c r="I36" s="60"/>
      <c r="J36" s="95">
        <f>ROUNDDOWN(SUMIFS(C36:I36,C35:I35,"&gt;=50"),0)</f>
        <v>0</v>
      </c>
      <c r="K36" s="76" t="s">
        <v>23</v>
      </c>
      <c r="L36" s="83"/>
      <c r="M36" s="231"/>
      <c r="N36" s="232"/>
      <c r="O36" s="208"/>
      <c r="P36" s="7"/>
    </row>
    <row r="37" spans="1:16" ht="33.75" customHeight="1" x14ac:dyDescent="0.4">
      <c r="A37" s="21" t="s">
        <v>37</v>
      </c>
      <c r="B37" s="22"/>
      <c r="C37" s="60"/>
      <c r="D37" s="60"/>
      <c r="E37" s="60"/>
      <c r="F37" s="60"/>
      <c r="G37" s="60"/>
      <c r="H37" s="60"/>
      <c r="I37" s="60"/>
      <c r="J37" s="95">
        <f>ROUNDDOWN(SUMIFS(C37:I37,C35:I35,"&gt;=50"),0)</f>
        <v>0</v>
      </c>
      <c r="K37" s="76" t="s">
        <v>23</v>
      </c>
      <c r="L37" s="83"/>
      <c r="M37" s="231"/>
      <c r="N37" s="232"/>
      <c r="O37" s="208"/>
      <c r="P37" s="7"/>
    </row>
    <row r="38" spans="1:16" ht="30.75" customHeight="1" x14ac:dyDescent="0.4">
      <c r="A38" s="10"/>
      <c r="B38" s="21"/>
      <c r="C38" s="20">
        <f>I32+1</f>
        <v>44682</v>
      </c>
      <c r="D38" s="20">
        <f>C38+1</f>
        <v>44683</v>
      </c>
      <c r="E38" s="20">
        <f t="shared" si="1"/>
        <v>44684</v>
      </c>
      <c r="F38" s="20">
        <f t="shared" si="1"/>
        <v>44685</v>
      </c>
      <c r="G38" s="20">
        <f t="shared" si="1"/>
        <v>44686</v>
      </c>
      <c r="H38" s="20">
        <f t="shared" si="1"/>
        <v>44687</v>
      </c>
      <c r="I38" s="20">
        <f>H38+1</f>
        <v>44688</v>
      </c>
      <c r="J38" s="77"/>
      <c r="K38" s="78"/>
      <c r="L38" s="79"/>
      <c r="M38" s="231"/>
      <c r="N38" s="232"/>
      <c r="O38" s="208"/>
      <c r="P38" s="7"/>
    </row>
    <row r="39" spans="1:16" ht="34.5" customHeight="1" x14ac:dyDescent="0.4">
      <c r="A39" s="32" t="s">
        <v>43</v>
      </c>
      <c r="B39" s="63" t="s">
        <v>63</v>
      </c>
      <c r="C39" s="30"/>
      <c r="D39" s="30"/>
      <c r="E39" s="30"/>
      <c r="F39" s="30"/>
      <c r="G39" s="30"/>
      <c r="H39" s="30"/>
      <c r="I39" s="30"/>
      <c r="J39" s="233"/>
      <c r="K39" s="234"/>
      <c r="L39" s="237">
        <f>COUNTIF(C41:I41,"&gt;=50")</f>
        <v>0</v>
      </c>
      <c r="M39" s="231"/>
      <c r="N39" s="232"/>
      <c r="O39" s="208"/>
      <c r="P39" s="7"/>
    </row>
    <row r="40" spans="1:16" ht="34.5" customHeight="1" x14ac:dyDescent="0.4">
      <c r="A40" s="32" t="s">
        <v>43</v>
      </c>
      <c r="B40" s="63" t="s">
        <v>64</v>
      </c>
      <c r="C40" s="30"/>
      <c r="D40" s="30"/>
      <c r="E40" s="30"/>
      <c r="F40" s="30"/>
      <c r="G40" s="30"/>
      <c r="H40" s="30"/>
      <c r="I40" s="30"/>
      <c r="J40" s="235"/>
      <c r="K40" s="236"/>
      <c r="L40" s="238"/>
      <c r="M40" s="231"/>
      <c r="N40" s="232"/>
      <c r="O40" s="208"/>
      <c r="P40" s="7"/>
    </row>
    <row r="41" spans="1:16" ht="31.5" hidden="1" customHeight="1" x14ac:dyDescent="0.4">
      <c r="A41" s="32"/>
      <c r="B41" s="63"/>
      <c r="C41" s="30">
        <f t="shared" ref="C41:I41" si="6">C39+C40</f>
        <v>0</v>
      </c>
      <c r="D41" s="30">
        <f t="shared" si="6"/>
        <v>0</v>
      </c>
      <c r="E41" s="30">
        <f t="shared" si="6"/>
        <v>0</v>
      </c>
      <c r="F41" s="30">
        <f t="shared" si="6"/>
        <v>0</v>
      </c>
      <c r="G41" s="30">
        <f t="shared" si="6"/>
        <v>0</v>
      </c>
      <c r="H41" s="30">
        <f t="shared" si="6"/>
        <v>0</v>
      </c>
      <c r="I41" s="30">
        <f t="shared" si="6"/>
        <v>0</v>
      </c>
      <c r="J41" s="80"/>
      <c r="K41" s="81"/>
      <c r="L41" s="82"/>
      <c r="M41" s="231"/>
      <c r="N41" s="232"/>
      <c r="O41" s="208"/>
      <c r="P41" s="7"/>
    </row>
    <row r="42" spans="1:16" ht="34.5" customHeight="1" x14ac:dyDescent="0.4">
      <c r="A42" s="21" t="s">
        <v>35</v>
      </c>
      <c r="B42" s="22"/>
      <c r="C42" s="60"/>
      <c r="D42" s="60"/>
      <c r="E42" s="60"/>
      <c r="F42" s="60"/>
      <c r="G42" s="60"/>
      <c r="H42" s="60"/>
      <c r="I42" s="60"/>
      <c r="J42" s="95">
        <f>ROUNDDOWN(SUMIFS(C42:I42,C41:I41,"&gt;=50"),0)</f>
        <v>0</v>
      </c>
      <c r="K42" s="76" t="s">
        <v>23</v>
      </c>
      <c r="L42" s="83"/>
      <c r="M42" s="231"/>
      <c r="N42" s="232"/>
      <c r="O42" s="208"/>
      <c r="P42" s="7"/>
    </row>
    <row r="43" spans="1:16" ht="34.5" customHeight="1" x14ac:dyDescent="0.4">
      <c r="A43" s="21" t="s">
        <v>37</v>
      </c>
      <c r="B43" s="22"/>
      <c r="C43" s="60"/>
      <c r="D43" s="60"/>
      <c r="E43" s="60"/>
      <c r="F43" s="60"/>
      <c r="G43" s="60"/>
      <c r="H43" s="60"/>
      <c r="I43" s="60"/>
      <c r="J43" s="95">
        <f>ROUNDDOWN(SUMIFS(C43:I43,C41:I41,"&gt;=50"),0)</f>
        <v>0</v>
      </c>
      <c r="K43" s="76" t="s">
        <v>23</v>
      </c>
      <c r="L43" s="83"/>
      <c r="M43" s="231"/>
      <c r="N43" s="232"/>
      <c r="O43" s="208"/>
      <c r="P43" s="7"/>
    </row>
    <row r="44" spans="1:16" ht="31.5" customHeight="1" x14ac:dyDescent="0.4">
      <c r="A44" s="21"/>
      <c r="B44" s="22"/>
      <c r="C44" s="20">
        <f>I38+1</f>
        <v>44689</v>
      </c>
      <c r="D44" s="20">
        <f>C44+1</f>
        <v>44690</v>
      </c>
      <c r="E44" s="20">
        <f t="shared" si="1"/>
        <v>44691</v>
      </c>
      <c r="F44" s="20">
        <f t="shared" si="1"/>
        <v>44692</v>
      </c>
      <c r="G44" s="20">
        <f t="shared" si="1"/>
        <v>44693</v>
      </c>
      <c r="H44" s="20">
        <f t="shared" si="1"/>
        <v>44694</v>
      </c>
      <c r="I44" s="20">
        <f>H44+1</f>
        <v>44695</v>
      </c>
      <c r="J44" s="84"/>
      <c r="K44" s="85"/>
      <c r="L44" s="79"/>
      <c r="M44" s="239"/>
      <c r="N44" s="240"/>
      <c r="O44" s="241"/>
      <c r="P44" s="7"/>
    </row>
    <row r="45" spans="1:16" ht="34.5" customHeight="1" x14ac:dyDescent="0.4">
      <c r="A45" s="32" t="s">
        <v>43</v>
      </c>
      <c r="B45" s="63" t="s">
        <v>63</v>
      </c>
      <c r="C45" s="30"/>
      <c r="D45" s="30"/>
      <c r="E45" s="30"/>
      <c r="F45" s="30"/>
      <c r="G45" s="30"/>
      <c r="H45" s="30"/>
      <c r="I45" s="30"/>
      <c r="J45" s="233"/>
      <c r="K45" s="234"/>
      <c r="L45" s="237">
        <f>COUNTIF(C47:I47,"&gt;=50")</f>
        <v>0</v>
      </c>
      <c r="M45" s="231"/>
      <c r="N45" s="232"/>
      <c r="O45" s="208"/>
      <c r="P45" s="7"/>
    </row>
    <row r="46" spans="1:16" ht="34.5" customHeight="1" x14ac:dyDescent="0.4">
      <c r="A46" s="32" t="s">
        <v>43</v>
      </c>
      <c r="B46" s="63" t="s">
        <v>64</v>
      </c>
      <c r="C46" s="30"/>
      <c r="D46" s="30"/>
      <c r="E46" s="30"/>
      <c r="F46" s="30"/>
      <c r="G46" s="30"/>
      <c r="H46" s="30"/>
      <c r="I46" s="30"/>
      <c r="J46" s="235"/>
      <c r="K46" s="236"/>
      <c r="L46" s="238"/>
      <c r="M46" s="231"/>
      <c r="N46" s="232"/>
      <c r="O46" s="208"/>
      <c r="P46" s="7"/>
    </row>
    <row r="47" spans="1:16" ht="31.5" hidden="1" customHeight="1" x14ac:dyDescent="0.4">
      <c r="A47" s="32"/>
      <c r="B47" s="63"/>
      <c r="C47" s="30">
        <f t="shared" ref="C47:I47" si="7">C45+C46</f>
        <v>0</v>
      </c>
      <c r="D47" s="30">
        <f t="shared" si="7"/>
        <v>0</v>
      </c>
      <c r="E47" s="30">
        <f t="shared" si="7"/>
        <v>0</v>
      </c>
      <c r="F47" s="30">
        <f t="shared" si="7"/>
        <v>0</v>
      </c>
      <c r="G47" s="30">
        <f t="shared" si="7"/>
        <v>0</v>
      </c>
      <c r="H47" s="30">
        <f t="shared" si="7"/>
        <v>0</v>
      </c>
      <c r="I47" s="30">
        <f t="shared" si="7"/>
        <v>0</v>
      </c>
      <c r="J47" s="80"/>
      <c r="K47" s="81"/>
      <c r="L47" s="82"/>
      <c r="M47" s="231"/>
      <c r="N47" s="232"/>
      <c r="O47" s="208"/>
      <c r="P47" s="7"/>
    </row>
    <row r="48" spans="1:16" ht="34.5" customHeight="1" x14ac:dyDescent="0.4">
      <c r="A48" s="21" t="s">
        <v>35</v>
      </c>
      <c r="B48" s="22"/>
      <c r="C48" s="60"/>
      <c r="D48" s="60"/>
      <c r="E48" s="60"/>
      <c r="F48" s="60"/>
      <c r="G48" s="60"/>
      <c r="H48" s="60"/>
      <c r="I48" s="60"/>
      <c r="J48" s="95">
        <f>ROUNDDOWN(SUMIFS(C48:I48,C47:I47,"&gt;=50"),0)</f>
        <v>0</v>
      </c>
      <c r="K48" s="76" t="s">
        <v>23</v>
      </c>
      <c r="L48" s="83"/>
      <c r="M48" s="231"/>
      <c r="N48" s="232"/>
      <c r="O48" s="208"/>
      <c r="P48" s="7"/>
    </row>
    <row r="49" spans="1:16" ht="34.5" customHeight="1" x14ac:dyDescent="0.4">
      <c r="A49" s="21" t="s">
        <v>37</v>
      </c>
      <c r="B49" s="22"/>
      <c r="C49" s="60"/>
      <c r="D49" s="60"/>
      <c r="E49" s="60"/>
      <c r="F49" s="60"/>
      <c r="G49" s="60"/>
      <c r="H49" s="60"/>
      <c r="I49" s="60"/>
      <c r="J49" s="95">
        <f>ROUNDDOWN(SUMIFS(C49:I49,C47:I47,"&gt;=50"),0)</f>
        <v>0</v>
      </c>
      <c r="K49" s="76" t="s">
        <v>23</v>
      </c>
      <c r="L49" s="83"/>
      <c r="M49" s="231"/>
      <c r="N49" s="232"/>
      <c r="O49" s="208"/>
      <c r="P49" s="7"/>
    </row>
    <row r="50" spans="1:16" ht="31.5" customHeight="1" x14ac:dyDescent="0.4">
      <c r="A50" s="21"/>
      <c r="B50" s="22"/>
      <c r="C50" s="20">
        <f>I44+1</f>
        <v>44696</v>
      </c>
      <c r="D50" s="20">
        <f>C50+1</f>
        <v>44697</v>
      </c>
      <c r="E50" s="20">
        <f t="shared" ref="E50" si="8">D50+1</f>
        <v>44698</v>
      </c>
      <c r="F50" s="20">
        <f t="shared" ref="F50" si="9">E50+1</f>
        <v>44699</v>
      </c>
      <c r="G50" s="20">
        <f t="shared" ref="G50" si="10">F50+1</f>
        <v>44700</v>
      </c>
      <c r="H50" s="20">
        <f t="shared" ref="H50" si="11">G50+1</f>
        <v>44701</v>
      </c>
      <c r="I50" s="20">
        <f>H50+1</f>
        <v>44702</v>
      </c>
      <c r="J50" s="77"/>
      <c r="K50" s="78"/>
      <c r="L50" s="79"/>
      <c r="M50" s="231"/>
      <c r="N50" s="232"/>
      <c r="O50" s="208"/>
      <c r="P50" s="7"/>
    </row>
    <row r="51" spans="1:16" ht="34.5" customHeight="1" x14ac:dyDescent="0.4">
      <c r="A51" s="32" t="s">
        <v>43</v>
      </c>
      <c r="B51" s="63" t="s">
        <v>63</v>
      </c>
      <c r="C51" s="30"/>
      <c r="D51" s="30"/>
      <c r="E51" s="30"/>
      <c r="F51" s="30"/>
      <c r="G51" s="30"/>
      <c r="H51" s="30"/>
      <c r="I51" s="30"/>
      <c r="J51" s="233"/>
      <c r="K51" s="234"/>
      <c r="L51" s="237">
        <f>COUNTIF(C53:I53,"&gt;=50")</f>
        <v>0</v>
      </c>
      <c r="M51" s="231"/>
      <c r="N51" s="232"/>
      <c r="O51" s="208"/>
      <c r="P51" s="7"/>
    </row>
    <row r="52" spans="1:16" ht="34.5" customHeight="1" x14ac:dyDescent="0.4">
      <c r="A52" s="32" t="s">
        <v>43</v>
      </c>
      <c r="B52" s="63" t="s">
        <v>64</v>
      </c>
      <c r="C52" s="30"/>
      <c r="D52" s="30"/>
      <c r="E52" s="30"/>
      <c r="F52" s="30"/>
      <c r="G52" s="30"/>
      <c r="H52" s="30"/>
      <c r="I52" s="30"/>
      <c r="J52" s="235"/>
      <c r="K52" s="236"/>
      <c r="L52" s="238"/>
      <c r="M52" s="231"/>
      <c r="N52" s="232"/>
      <c r="O52" s="208"/>
      <c r="P52" s="7"/>
    </row>
    <row r="53" spans="1:16" ht="31.5" hidden="1" customHeight="1" x14ac:dyDescent="0.4">
      <c r="A53" s="32"/>
      <c r="B53" s="63"/>
      <c r="C53" s="30">
        <f t="shared" ref="C53:I53" si="12">C51+C52</f>
        <v>0</v>
      </c>
      <c r="D53" s="30">
        <f t="shared" si="12"/>
        <v>0</v>
      </c>
      <c r="E53" s="30">
        <f t="shared" si="12"/>
        <v>0</v>
      </c>
      <c r="F53" s="30">
        <f t="shared" si="12"/>
        <v>0</v>
      </c>
      <c r="G53" s="30">
        <f t="shared" si="12"/>
        <v>0</v>
      </c>
      <c r="H53" s="30">
        <f t="shared" si="12"/>
        <v>0</v>
      </c>
      <c r="I53" s="30">
        <f t="shared" si="12"/>
        <v>0</v>
      </c>
      <c r="J53" s="80"/>
      <c r="K53" s="81"/>
      <c r="L53" s="82"/>
      <c r="M53" s="231"/>
      <c r="N53" s="232"/>
      <c r="O53" s="208"/>
      <c r="P53" s="7"/>
    </row>
    <row r="54" spans="1:16" ht="34.5" customHeight="1" x14ac:dyDescent="0.4">
      <c r="A54" s="21" t="s">
        <v>35</v>
      </c>
      <c r="B54" s="22"/>
      <c r="C54" s="60"/>
      <c r="D54" s="60"/>
      <c r="E54" s="60"/>
      <c r="F54" s="60"/>
      <c r="G54" s="60"/>
      <c r="H54" s="60"/>
      <c r="I54" s="60"/>
      <c r="J54" s="123">
        <f>ROUNDDOWN(SUMIFS(C54:I54,C53:I53,"&gt;=50"),0)</f>
        <v>0</v>
      </c>
      <c r="K54" s="76" t="s">
        <v>23</v>
      </c>
      <c r="L54" s="83"/>
      <c r="M54" s="231"/>
      <c r="N54" s="232"/>
      <c r="O54" s="208"/>
      <c r="P54" s="7"/>
    </row>
    <row r="55" spans="1:16" ht="34.5" customHeight="1" x14ac:dyDescent="0.4">
      <c r="A55" s="21" t="s">
        <v>37</v>
      </c>
      <c r="B55" s="22"/>
      <c r="C55" s="60"/>
      <c r="D55" s="60"/>
      <c r="E55" s="60"/>
      <c r="F55" s="60"/>
      <c r="G55" s="60"/>
      <c r="H55" s="60"/>
      <c r="I55" s="60"/>
      <c r="J55" s="123">
        <f>ROUNDDOWN(SUMIFS(C55:I55,C53:I53,"&gt;=50"),0)</f>
        <v>0</v>
      </c>
      <c r="K55" s="76" t="s">
        <v>23</v>
      </c>
      <c r="L55" s="83"/>
      <c r="M55" s="231"/>
      <c r="N55" s="232"/>
      <c r="O55" s="208"/>
      <c r="P55" s="7"/>
    </row>
    <row r="56" spans="1:16" s="109" customFormat="1" ht="31.5" customHeight="1" x14ac:dyDescent="0.4">
      <c r="A56" s="21"/>
      <c r="B56" s="22"/>
      <c r="C56" s="20">
        <f>I50+1</f>
        <v>44703</v>
      </c>
      <c r="D56" s="20">
        <f>C56+1</f>
        <v>44704</v>
      </c>
      <c r="E56" s="20">
        <f t="shared" ref="E56" si="13">D56+1</f>
        <v>44705</v>
      </c>
      <c r="F56" s="20">
        <f t="shared" ref="F56" si="14">E56+1</f>
        <v>44706</v>
      </c>
      <c r="G56" s="20">
        <f t="shared" ref="G56" si="15">F56+1</f>
        <v>44707</v>
      </c>
      <c r="H56" s="20">
        <f t="shared" ref="H56" si="16">G56+1</f>
        <v>44708</v>
      </c>
      <c r="I56" s="20">
        <f>H56+1</f>
        <v>44709</v>
      </c>
      <c r="J56" s="77"/>
      <c r="K56" s="78"/>
      <c r="L56" s="79"/>
      <c r="M56" s="231"/>
      <c r="N56" s="232"/>
      <c r="O56" s="208"/>
      <c r="P56" s="7"/>
    </row>
    <row r="57" spans="1:16" s="109" customFormat="1" ht="34.5" customHeight="1" x14ac:dyDescent="0.4">
      <c r="A57" s="32" t="s">
        <v>43</v>
      </c>
      <c r="B57" s="63" t="s">
        <v>63</v>
      </c>
      <c r="C57" s="30"/>
      <c r="D57" s="30"/>
      <c r="E57" s="30"/>
      <c r="F57" s="30"/>
      <c r="G57" s="30"/>
      <c r="H57" s="30"/>
      <c r="I57" s="30"/>
      <c r="J57" s="233"/>
      <c r="K57" s="234"/>
      <c r="L57" s="237">
        <f>COUNTIF(C59:I59,"&gt;=50")</f>
        <v>0</v>
      </c>
      <c r="M57" s="231"/>
      <c r="N57" s="232"/>
      <c r="O57" s="208"/>
      <c r="P57" s="7"/>
    </row>
    <row r="58" spans="1:16" s="109" customFormat="1" ht="34.5" customHeight="1" x14ac:dyDescent="0.4">
      <c r="A58" s="32" t="s">
        <v>43</v>
      </c>
      <c r="B58" s="63" t="s">
        <v>64</v>
      </c>
      <c r="C58" s="30"/>
      <c r="D58" s="30"/>
      <c r="E58" s="30"/>
      <c r="F58" s="30"/>
      <c r="G58" s="30"/>
      <c r="H58" s="30"/>
      <c r="I58" s="30"/>
      <c r="J58" s="235"/>
      <c r="K58" s="236"/>
      <c r="L58" s="238"/>
      <c r="M58" s="231"/>
      <c r="N58" s="232"/>
      <c r="O58" s="208"/>
      <c r="P58" s="7"/>
    </row>
    <row r="59" spans="1:16" s="109" customFormat="1" ht="31.5" hidden="1" customHeight="1" x14ac:dyDescent="0.4">
      <c r="A59" s="32"/>
      <c r="B59" s="63"/>
      <c r="C59" s="30">
        <f t="shared" ref="C59:H59" si="17">C57+C58</f>
        <v>0</v>
      </c>
      <c r="D59" s="30">
        <f t="shared" si="17"/>
        <v>0</v>
      </c>
      <c r="E59" s="30">
        <f t="shared" si="17"/>
        <v>0</v>
      </c>
      <c r="F59" s="30">
        <f t="shared" si="17"/>
        <v>0</v>
      </c>
      <c r="G59" s="30">
        <f t="shared" si="17"/>
        <v>0</v>
      </c>
      <c r="H59" s="30">
        <f t="shared" si="17"/>
        <v>0</v>
      </c>
      <c r="I59" s="30">
        <f t="shared" ref="I59" si="18">I57+I58</f>
        <v>0</v>
      </c>
      <c r="J59" s="80"/>
      <c r="K59" s="81"/>
      <c r="L59" s="82"/>
      <c r="M59" s="231"/>
      <c r="N59" s="232"/>
      <c r="O59" s="208"/>
      <c r="P59" s="7"/>
    </row>
    <row r="60" spans="1:16" s="109" customFormat="1" ht="34.5" customHeight="1" x14ac:dyDescent="0.4">
      <c r="A60" s="21" t="s">
        <v>35</v>
      </c>
      <c r="B60" s="22"/>
      <c r="C60" s="60"/>
      <c r="D60" s="60"/>
      <c r="E60" s="60"/>
      <c r="F60" s="60"/>
      <c r="G60" s="60"/>
      <c r="H60" s="60"/>
      <c r="I60" s="60"/>
      <c r="J60" s="123">
        <f>ROUNDDOWN(SUMIFS(C60:I60,C59:I59,"&gt;=50"),0)</f>
        <v>0</v>
      </c>
      <c r="K60" s="76" t="s">
        <v>23</v>
      </c>
      <c r="L60" s="83"/>
      <c r="M60" s="231"/>
      <c r="N60" s="232"/>
      <c r="O60" s="208"/>
      <c r="P60" s="7"/>
    </row>
    <row r="61" spans="1:16" s="109" customFormat="1" ht="34.5" customHeight="1" x14ac:dyDescent="0.4">
      <c r="A61" s="21" t="s">
        <v>37</v>
      </c>
      <c r="B61" s="22"/>
      <c r="C61" s="60"/>
      <c r="D61" s="60"/>
      <c r="E61" s="60"/>
      <c r="F61" s="60"/>
      <c r="G61" s="60"/>
      <c r="H61" s="60"/>
      <c r="I61" s="60"/>
      <c r="J61" s="123">
        <f>ROUNDDOWN(SUMIFS(C61:I61,C59:I59,"&gt;=50"),0)</f>
        <v>0</v>
      </c>
      <c r="K61" s="76" t="s">
        <v>23</v>
      </c>
      <c r="L61" s="83"/>
      <c r="M61" s="231"/>
      <c r="N61" s="232"/>
      <c r="O61" s="208"/>
      <c r="P61" s="7"/>
    </row>
    <row r="62" spans="1:16" s="109" customFormat="1" ht="31.5" customHeight="1" x14ac:dyDescent="0.4">
      <c r="A62" s="21"/>
      <c r="B62" s="22"/>
      <c r="C62" s="20">
        <f>I56+1</f>
        <v>44710</v>
      </c>
      <c r="D62" s="20">
        <f>C62+1</f>
        <v>44711</v>
      </c>
      <c r="E62" s="20">
        <f t="shared" ref="E62" si="19">D62+1</f>
        <v>44712</v>
      </c>
      <c r="F62" s="20">
        <f t="shared" ref="F62" si="20">E62+1</f>
        <v>44713</v>
      </c>
      <c r="G62" s="20">
        <f t="shared" ref="G62" si="21">F62+1</f>
        <v>44714</v>
      </c>
      <c r="H62" s="20">
        <f t="shared" ref="H62" si="22">G62+1</f>
        <v>44715</v>
      </c>
      <c r="I62" s="20">
        <f>H62+1</f>
        <v>44716</v>
      </c>
      <c r="J62" s="77"/>
      <c r="K62" s="78"/>
      <c r="L62" s="79"/>
      <c r="M62" s="231"/>
      <c r="N62" s="232"/>
      <c r="O62" s="208"/>
      <c r="P62" s="7"/>
    </row>
    <row r="63" spans="1:16" s="109" customFormat="1" ht="34.5" customHeight="1" x14ac:dyDescent="0.4">
      <c r="A63" s="32" t="s">
        <v>43</v>
      </c>
      <c r="B63" s="63" t="s">
        <v>63</v>
      </c>
      <c r="C63" s="30"/>
      <c r="D63" s="30"/>
      <c r="E63" s="30"/>
      <c r="F63" s="30"/>
      <c r="G63" s="30"/>
      <c r="H63" s="30"/>
      <c r="I63" s="30"/>
      <c r="J63" s="233"/>
      <c r="K63" s="234"/>
      <c r="L63" s="237">
        <f>COUNTIF(C65:I65,"&gt;=50")</f>
        <v>0</v>
      </c>
      <c r="M63" s="231"/>
      <c r="N63" s="232"/>
      <c r="O63" s="208"/>
      <c r="P63" s="7"/>
    </row>
    <row r="64" spans="1:16" s="109" customFormat="1" ht="34.5" customHeight="1" x14ac:dyDescent="0.4">
      <c r="A64" s="32" t="s">
        <v>43</v>
      </c>
      <c r="B64" s="63" t="s">
        <v>64</v>
      </c>
      <c r="C64" s="30"/>
      <c r="D64" s="30"/>
      <c r="E64" s="30"/>
      <c r="F64" s="30"/>
      <c r="G64" s="30"/>
      <c r="H64" s="30"/>
      <c r="I64" s="30"/>
      <c r="J64" s="235"/>
      <c r="K64" s="236"/>
      <c r="L64" s="238"/>
      <c r="M64" s="231"/>
      <c r="N64" s="232"/>
      <c r="O64" s="208"/>
      <c r="P64" s="7"/>
    </row>
    <row r="65" spans="1:16" s="109" customFormat="1" ht="31.5" hidden="1" customHeight="1" x14ac:dyDescent="0.4">
      <c r="A65" s="32"/>
      <c r="B65" s="63"/>
      <c r="C65" s="30">
        <f t="shared" ref="C65:H65" si="23">C63+C64</f>
        <v>0</v>
      </c>
      <c r="D65" s="30">
        <f t="shared" si="23"/>
        <v>0</v>
      </c>
      <c r="E65" s="30">
        <f t="shared" si="23"/>
        <v>0</v>
      </c>
      <c r="F65" s="30">
        <f t="shared" si="23"/>
        <v>0</v>
      </c>
      <c r="G65" s="30">
        <f t="shared" si="23"/>
        <v>0</v>
      </c>
      <c r="H65" s="30">
        <f t="shared" si="23"/>
        <v>0</v>
      </c>
      <c r="I65" s="30">
        <f t="shared" ref="I65" si="24">I63+I64</f>
        <v>0</v>
      </c>
      <c r="J65" s="80"/>
      <c r="K65" s="81"/>
      <c r="L65" s="82"/>
      <c r="M65" s="231"/>
      <c r="N65" s="232"/>
      <c r="O65" s="208"/>
      <c r="P65" s="7"/>
    </row>
    <row r="66" spans="1:16" s="109" customFormat="1" ht="34.5" customHeight="1" x14ac:dyDescent="0.4">
      <c r="A66" s="21" t="s">
        <v>35</v>
      </c>
      <c r="B66" s="22"/>
      <c r="C66" s="60"/>
      <c r="D66" s="60"/>
      <c r="E66" s="60"/>
      <c r="F66" s="60"/>
      <c r="G66" s="60"/>
      <c r="H66" s="60"/>
      <c r="I66" s="60"/>
      <c r="J66" s="123">
        <f>ROUNDDOWN(SUMIFS(C66:I66,C65:I65,"&gt;=50"),0)</f>
        <v>0</v>
      </c>
      <c r="K66" s="76" t="s">
        <v>23</v>
      </c>
      <c r="L66" s="83"/>
      <c r="M66" s="231"/>
      <c r="N66" s="232"/>
      <c r="O66" s="208"/>
      <c r="P66" s="7"/>
    </row>
    <row r="67" spans="1:16" s="109" customFormat="1" ht="34.5" customHeight="1" x14ac:dyDescent="0.4">
      <c r="A67" s="21" t="s">
        <v>37</v>
      </c>
      <c r="B67" s="22"/>
      <c r="C67" s="60"/>
      <c r="D67" s="60"/>
      <c r="E67" s="60"/>
      <c r="F67" s="60"/>
      <c r="G67" s="60"/>
      <c r="H67" s="60"/>
      <c r="I67" s="60"/>
      <c r="J67" s="123">
        <f>ROUNDDOWN(SUMIFS(C67:I67,C65:I65,"&gt;=50"),0)</f>
        <v>0</v>
      </c>
      <c r="K67" s="76" t="s">
        <v>23</v>
      </c>
      <c r="L67" s="83"/>
      <c r="M67" s="231"/>
      <c r="N67" s="232"/>
      <c r="O67" s="208"/>
      <c r="P67" s="7"/>
    </row>
    <row r="68" spans="1:16" ht="33.75" customHeight="1" x14ac:dyDescent="0.4">
      <c r="A68" s="19"/>
      <c r="B68" s="19"/>
      <c r="C68" s="19"/>
      <c r="D68" s="19"/>
    </row>
    <row r="69" spans="1:16" ht="34.5" customHeight="1" x14ac:dyDescent="0.4">
      <c r="A69" s="225" t="s">
        <v>98</v>
      </c>
      <c r="B69" s="226"/>
      <c r="C69" s="227"/>
      <c r="D69" s="228">
        <f>SUM(C9:I10,C15:I16,C21:I22,C27:I28,C33:I34,C39:I40,C45:I46,C51:I52,C57:I58,C63:I64)</f>
        <v>0</v>
      </c>
      <c r="E69" s="229"/>
      <c r="F69" s="76" t="s">
        <v>22</v>
      </c>
      <c r="H69" s="230" t="s">
        <v>53</v>
      </c>
      <c r="I69" s="230"/>
      <c r="J69" s="230"/>
      <c r="K69" s="230"/>
      <c r="L69" s="230"/>
      <c r="M69" s="95">
        <f>SUM(J12,J18,J24,J30,J36,J42,J48,J54,J60,J66)</f>
        <v>0</v>
      </c>
      <c r="N69" s="76" t="s">
        <v>23</v>
      </c>
    </row>
    <row r="70" spans="1:16" ht="34.5" customHeight="1" x14ac:dyDescent="0.4">
      <c r="H70" s="230" t="s">
        <v>54</v>
      </c>
      <c r="I70" s="230"/>
      <c r="J70" s="230"/>
      <c r="K70" s="230"/>
      <c r="L70" s="230"/>
      <c r="M70" s="95">
        <f>SUM(J13,J19,J25,J31,J37,J43,J49,J55,J61,J67)</f>
        <v>0</v>
      </c>
      <c r="N70" s="76" t="s">
        <v>23</v>
      </c>
    </row>
    <row r="71" spans="1:16" ht="39" customHeight="1" x14ac:dyDescent="0.4">
      <c r="A71" s="19"/>
      <c r="B71" s="19"/>
      <c r="J71" s="23"/>
      <c r="K71" s="29"/>
      <c r="O71" s="57" t="s">
        <v>102</v>
      </c>
    </row>
    <row r="72" spans="1:16" ht="32.25" customHeight="1" x14ac:dyDescent="0.4">
      <c r="A72" s="68" t="s">
        <v>69</v>
      </c>
      <c r="B72" s="68"/>
      <c r="C72" s="34"/>
      <c r="D72" s="34"/>
      <c r="E72" s="34"/>
      <c r="F72" s="34"/>
      <c r="G72" s="34"/>
      <c r="H72" s="34"/>
      <c r="I72" s="34"/>
      <c r="J72" s="34"/>
      <c r="K72" s="34"/>
      <c r="L72" s="34"/>
      <c r="N72" s="34"/>
    </row>
    <row r="73" spans="1:16" ht="20.100000000000001" customHeight="1" thickBot="1" x14ac:dyDescent="0.45">
      <c r="A73" s="68"/>
      <c r="B73" s="68"/>
      <c r="C73" s="34"/>
      <c r="D73" s="34"/>
      <c r="E73" s="34"/>
      <c r="F73" s="34"/>
      <c r="G73" s="34"/>
      <c r="H73" s="34"/>
      <c r="I73" s="34"/>
      <c r="J73" s="34"/>
      <c r="K73" s="34"/>
      <c r="L73" s="34"/>
      <c r="N73" s="34"/>
    </row>
    <row r="74" spans="1:16" ht="42" customHeight="1" thickBot="1" x14ac:dyDescent="0.45">
      <c r="A74" s="66" t="s">
        <v>66</v>
      </c>
      <c r="B74" s="68"/>
      <c r="C74" s="34"/>
      <c r="D74" s="34"/>
      <c r="E74" s="34"/>
      <c r="F74" s="34"/>
      <c r="G74" s="34"/>
      <c r="H74" s="34"/>
      <c r="I74" s="34"/>
      <c r="J74" s="34"/>
      <c r="K74" s="34"/>
      <c r="L74" s="34"/>
      <c r="N74" s="34"/>
      <c r="O74" s="61"/>
      <c r="P74" s="62"/>
    </row>
    <row r="75" spans="1:16" ht="39" customHeight="1" thickBot="1" x14ac:dyDescent="0.45">
      <c r="A75" s="68"/>
      <c r="B75" s="68"/>
      <c r="C75" s="34"/>
      <c r="D75" s="34"/>
      <c r="E75" s="34"/>
      <c r="F75" s="34"/>
      <c r="G75" s="34"/>
      <c r="H75" s="34"/>
      <c r="I75" s="34"/>
      <c r="J75" s="34"/>
      <c r="K75" s="34"/>
      <c r="L75" s="34"/>
      <c r="N75" s="34"/>
      <c r="O75" s="61"/>
      <c r="P75" s="61"/>
    </row>
    <row r="76" spans="1:16" ht="42" customHeight="1" thickBot="1" x14ac:dyDescent="0.45">
      <c r="A76" s="68" t="s">
        <v>65</v>
      </c>
      <c r="B76" s="68"/>
      <c r="C76" s="34"/>
      <c r="D76" s="34"/>
      <c r="F76" s="68"/>
      <c r="N76" s="68" t="s">
        <v>87</v>
      </c>
      <c r="P76" s="67"/>
    </row>
    <row r="77" spans="1:16" ht="39" customHeight="1" thickBot="1" x14ac:dyDescent="0.45">
      <c r="A77" s="68"/>
      <c r="B77" s="68"/>
      <c r="C77" s="34"/>
      <c r="D77" s="34"/>
      <c r="F77" s="68"/>
      <c r="H77" s="68"/>
      <c r="I77" s="34"/>
      <c r="J77" s="34"/>
      <c r="K77" s="34"/>
      <c r="L77" s="34"/>
      <c r="N77" s="34"/>
      <c r="O77" s="34"/>
      <c r="P77" s="75" t="s">
        <v>95</v>
      </c>
    </row>
    <row r="78" spans="1:16" ht="42" customHeight="1" thickBot="1" x14ac:dyDescent="0.45">
      <c r="A78" s="68" t="s">
        <v>88</v>
      </c>
      <c r="B78" s="68"/>
      <c r="C78" s="62"/>
      <c r="D78" s="34"/>
      <c r="E78" s="34"/>
      <c r="F78" s="34"/>
      <c r="G78" s="34"/>
      <c r="H78" s="34"/>
      <c r="I78" s="34"/>
      <c r="J78" s="34"/>
      <c r="K78" s="34"/>
      <c r="L78" s="34"/>
      <c r="N78" s="34"/>
      <c r="O78" s="34"/>
    </row>
    <row r="79" spans="1:16" ht="39" customHeight="1" thickBot="1" x14ac:dyDescent="0.45">
      <c r="A79" s="68"/>
      <c r="B79" s="68"/>
      <c r="C79" s="61"/>
      <c r="D79" s="34"/>
      <c r="E79" s="34"/>
      <c r="F79" s="34"/>
      <c r="G79" s="34"/>
      <c r="H79" s="34"/>
      <c r="I79" s="34"/>
      <c r="J79" s="34"/>
      <c r="K79" s="34"/>
      <c r="L79" s="34"/>
      <c r="N79" s="34"/>
      <c r="O79" s="34"/>
    </row>
    <row r="80" spans="1:16" ht="42" customHeight="1" thickBot="1" x14ac:dyDescent="0.45">
      <c r="A80" s="71" t="s">
        <v>96</v>
      </c>
      <c r="B80" s="71"/>
      <c r="C80" s="72"/>
      <c r="D80" s="72"/>
      <c r="E80" s="72"/>
      <c r="F80" s="72"/>
      <c r="G80" s="72"/>
      <c r="H80" s="72"/>
      <c r="I80" s="72"/>
      <c r="J80" s="34"/>
      <c r="K80" s="34"/>
      <c r="L80" s="34"/>
      <c r="M80" s="34"/>
      <c r="N80" s="68" t="s">
        <v>87</v>
      </c>
      <c r="P80" s="67"/>
    </row>
    <row r="81" spans="1:16" ht="39" customHeight="1" thickBot="1" x14ac:dyDescent="0.45">
      <c r="A81" s="68"/>
      <c r="B81" s="68"/>
      <c r="C81" s="34"/>
      <c r="D81" s="34"/>
      <c r="F81" s="68"/>
      <c r="H81" s="68"/>
      <c r="I81" s="34"/>
      <c r="J81" s="34"/>
      <c r="K81" s="34"/>
      <c r="L81" s="34"/>
      <c r="N81" s="34"/>
      <c r="O81" s="34"/>
      <c r="P81" s="75" t="s">
        <v>94</v>
      </c>
    </row>
    <row r="82" spans="1:16" ht="42" customHeight="1" thickBot="1" x14ac:dyDescent="0.45">
      <c r="A82" s="68" t="s">
        <v>88</v>
      </c>
      <c r="B82" s="68"/>
      <c r="C82" s="62"/>
      <c r="D82" s="34"/>
      <c r="E82" s="34"/>
      <c r="F82" s="34"/>
      <c r="G82" s="34"/>
      <c r="H82" s="34"/>
      <c r="I82" s="34"/>
      <c r="J82" s="34"/>
      <c r="K82" s="34"/>
      <c r="L82" s="34"/>
      <c r="N82" s="34"/>
      <c r="O82" s="61"/>
    </row>
    <row r="83" spans="1:16" ht="39" customHeight="1" thickBot="1" x14ac:dyDescent="0.45">
      <c r="A83" s="68"/>
      <c r="B83" s="68"/>
      <c r="C83" s="61"/>
      <c r="D83" s="34"/>
      <c r="E83" s="34"/>
      <c r="F83" s="34"/>
      <c r="G83" s="34"/>
      <c r="H83" s="34"/>
      <c r="I83" s="34"/>
      <c r="J83" s="34"/>
      <c r="K83" s="34"/>
      <c r="L83" s="34"/>
      <c r="N83" s="34"/>
      <c r="O83" s="61"/>
    </row>
    <row r="84" spans="1:16" ht="42" customHeight="1" thickBot="1" x14ac:dyDescent="0.45">
      <c r="A84" s="177" t="s">
        <v>97</v>
      </c>
      <c r="B84" s="177"/>
      <c r="C84" s="177"/>
      <c r="D84" s="177"/>
      <c r="E84" s="177"/>
      <c r="F84" s="177"/>
      <c r="G84" s="177"/>
      <c r="H84" s="177"/>
      <c r="I84" s="177"/>
      <c r="J84" s="177"/>
      <c r="K84" s="177"/>
      <c r="L84" s="177"/>
      <c r="M84" s="177"/>
      <c r="N84" s="68" t="s">
        <v>87</v>
      </c>
      <c r="P84" s="67"/>
    </row>
    <row r="85" spans="1:16" ht="25.5" customHeight="1" x14ac:dyDescent="0.4">
      <c r="A85" s="177"/>
      <c r="B85" s="177"/>
      <c r="C85" s="177"/>
      <c r="D85" s="177"/>
      <c r="E85" s="177"/>
      <c r="F85" s="177"/>
      <c r="G85" s="177"/>
      <c r="H85" s="177"/>
      <c r="I85" s="177"/>
      <c r="J85" s="177"/>
      <c r="K85" s="177"/>
      <c r="L85" s="177"/>
      <c r="M85" s="177"/>
      <c r="N85" s="68"/>
      <c r="P85" s="74"/>
    </row>
    <row r="86" spans="1:16" ht="42" customHeight="1" x14ac:dyDescent="0.4">
      <c r="A86" s="178" t="s">
        <v>100</v>
      </c>
      <c r="B86" s="178"/>
      <c r="C86" s="178"/>
      <c r="D86" s="178"/>
      <c r="E86" s="178"/>
      <c r="F86" s="178"/>
      <c r="G86" s="178"/>
      <c r="H86" s="178"/>
      <c r="I86" s="178"/>
      <c r="J86" s="178"/>
      <c r="K86" s="178"/>
      <c r="L86" s="178"/>
      <c r="M86" s="178"/>
      <c r="N86" s="34"/>
    </row>
    <row r="87" spans="1:16" ht="42" customHeight="1" x14ac:dyDescent="0.4">
      <c r="A87" s="178"/>
      <c r="B87" s="178"/>
      <c r="C87" s="178"/>
      <c r="D87" s="178"/>
      <c r="E87" s="178"/>
      <c r="F87" s="178"/>
      <c r="G87" s="178"/>
      <c r="H87" s="178"/>
      <c r="I87" s="178"/>
      <c r="J87" s="178"/>
      <c r="K87" s="178"/>
      <c r="L87" s="178"/>
      <c r="M87" s="178"/>
      <c r="N87" s="34"/>
    </row>
    <row r="88" spans="1:16" ht="19.5" customHeight="1" x14ac:dyDescent="0.4">
      <c r="A88" s="68"/>
      <c r="B88" s="68"/>
      <c r="C88" s="34"/>
      <c r="D88" s="34"/>
      <c r="E88" s="34"/>
      <c r="F88" s="34"/>
      <c r="G88" s="34"/>
      <c r="H88" s="34"/>
      <c r="I88" s="34"/>
      <c r="J88" s="34"/>
      <c r="K88" s="34"/>
      <c r="L88" s="34"/>
      <c r="N88" s="34"/>
      <c r="O88" s="61"/>
    </row>
    <row r="89" spans="1:16" ht="42" customHeight="1" x14ac:dyDescent="0.4">
      <c r="A89" s="65" t="s">
        <v>70</v>
      </c>
      <c r="B89" s="65"/>
      <c r="C89" s="34"/>
      <c r="D89" s="34"/>
      <c r="E89" s="34"/>
      <c r="F89" s="34"/>
      <c r="G89" s="34"/>
      <c r="H89" s="34"/>
      <c r="I89" s="34"/>
      <c r="J89" s="34"/>
      <c r="K89" s="34"/>
      <c r="L89" s="34"/>
      <c r="N89" s="34"/>
      <c r="O89" s="61"/>
      <c r="P89" s="61"/>
    </row>
    <row r="90" spans="1:16" ht="42" customHeight="1" x14ac:dyDescent="0.4">
      <c r="A90" s="68" t="s">
        <v>73</v>
      </c>
      <c r="B90" s="68"/>
      <c r="C90" s="34"/>
      <c r="D90" s="34"/>
      <c r="E90" s="34"/>
      <c r="F90" s="34"/>
      <c r="G90" s="34"/>
      <c r="H90" s="34"/>
      <c r="I90" s="34"/>
      <c r="J90" s="34"/>
      <c r="K90" s="34"/>
      <c r="L90" s="34"/>
      <c r="N90" s="34"/>
      <c r="O90" s="61"/>
      <c r="P90" s="61"/>
    </row>
    <row r="91" spans="1:16" ht="42" customHeight="1" x14ac:dyDescent="0.4">
      <c r="A91" s="68" t="s">
        <v>74</v>
      </c>
      <c r="B91" s="68"/>
      <c r="C91" s="34"/>
      <c r="D91" s="34"/>
      <c r="E91" s="34"/>
      <c r="F91" s="34"/>
      <c r="G91" s="34"/>
      <c r="H91" s="34"/>
      <c r="I91" s="34"/>
      <c r="J91" s="34"/>
      <c r="K91" s="34"/>
      <c r="L91" s="34"/>
      <c r="N91" s="34"/>
      <c r="O91" s="61"/>
      <c r="P91" s="61"/>
    </row>
    <row r="92" spans="1:16" ht="42" customHeight="1" x14ac:dyDescent="0.4">
      <c r="A92" s="179" t="s">
        <v>78</v>
      </c>
      <c r="B92" s="179"/>
      <c r="C92" s="179"/>
      <c r="D92" s="179"/>
      <c r="E92" s="179"/>
      <c r="F92" s="179"/>
      <c r="G92" s="179"/>
      <c r="H92" s="179"/>
      <c r="I92" s="179"/>
      <c r="J92" s="179"/>
      <c r="K92" s="179"/>
      <c r="L92" s="179"/>
      <c r="M92" s="179"/>
      <c r="N92" s="179"/>
      <c r="O92" s="179"/>
      <c r="P92" s="61"/>
    </row>
    <row r="93" spans="1:16" ht="42" customHeight="1" x14ac:dyDescent="0.4">
      <c r="A93" s="68" t="s">
        <v>79</v>
      </c>
      <c r="B93" s="68"/>
      <c r="C93" s="68"/>
      <c r="D93" s="68"/>
      <c r="E93" s="68"/>
      <c r="F93" s="68"/>
      <c r="G93" s="68"/>
      <c r="H93" s="68"/>
      <c r="I93" s="68"/>
      <c r="J93" s="68"/>
      <c r="K93" s="68"/>
      <c r="L93" s="68"/>
      <c r="M93" s="68"/>
      <c r="N93" s="68"/>
      <c r="O93" s="68"/>
      <c r="P93" s="61"/>
    </row>
    <row r="94" spans="1:16" ht="42" customHeight="1" x14ac:dyDescent="0.4">
      <c r="A94" s="68" t="s">
        <v>80</v>
      </c>
      <c r="B94" s="68"/>
      <c r="C94" s="68"/>
      <c r="D94" s="68"/>
      <c r="E94" s="68"/>
      <c r="F94" s="68"/>
      <c r="G94" s="68"/>
      <c r="H94" s="68"/>
      <c r="I94" s="68"/>
      <c r="J94" s="68"/>
      <c r="K94" s="68"/>
      <c r="L94" s="68"/>
      <c r="M94" s="68"/>
      <c r="N94" s="68"/>
      <c r="O94" s="68"/>
      <c r="P94" s="61"/>
    </row>
    <row r="95" spans="1:16" ht="42" customHeight="1" x14ac:dyDescent="0.4">
      <c r="A95" s="68" t="s">
        <v>81</v>
      </c>
      <c r="B95" s="68"/>
      <c r="C95" s="68"/>
      <c r="D95" s="68"/>
      <c r="E95" s="68"/>
      <c r="F95" s="68"/>
      <c r="G95" s="68"/>
      <c r="H95" s="68"/>
      <c r="I95" s="68"/>
      <c r="J95" s="68"/>
      <c r="K95" s="68"/>
      <c r="L95" s="68"/>
      <c r="M95" s="68"/>
      <c r="N95" s="68"/>
      <c r="O95" s="68"/>
      <c r="P95" s="61"/>
    </row>
    <row r="96" spans="1:16" ht="25.5" customHeight="1" x14ac:dyDescent="0.4">
      <c r="A96" s="68"/>
      <c r="B96" s="68"/>
      <c r="C96" s="68"/>
      <c r="D96" s="68"/>
      <c r="E96" s="68"/>
      <c r="F96" s="68"/>
      <c r="G96" s="68"/>
      <c r="H96" s="68"/>
      <c r="I96" s="68"/>
      <c r="J96" s="68"/>
      <c r="K96" s="68"/>
      <c r="L96" s="68"/>
      <c r="M96" s="68"/>
      <c r="N96" s="68"/>
      <c r="O96" s="68"/>
      <c r="P96" s="61"/>
    </row>
    <row r="97" spans="1:16" ht="42" customHeight="1" x14ac:dyDescent="0.4">
      <c r="A97" s="68" t="s">
        <v>90</v>
      </c>
      <c r="B97" s="68"/>
      <c r="C97" s="34"/>
      <c r="D97" s="34"/>
      <c r="E97" s="34"/>
      <c r="F97" s="34"/>
      <c r="G97" s="34"/>
      <c r="H97" s="34"/>
      <c r="I97" s="34"/>
      <c r="J97" s="34"/>
      <c r="K97" s="34"/>
      <c r="L97" s="34"/>
      <c r="N97" s="34"/>
      <c r="O97" s="61"/>
      <c r="P97" s="61"/>
    </row>
    <row r="98" spans="1:16" ht="42" customHeight="1" x14ac:dyDescent="0.4">
      <c r="A98" s="31" t="s">
        <v>89</v>
      </c>
      <c r="B98" s="180"/>
      <c r="C98" s="181"/>
      <c r="D98" s="181"/>
      <c r="E98" s="181"/>
      <c r="F98" s="181"/>
      <c r="G98" s="181"/>
      <c r="H98" s="181"/>
      <c r="I98" s="181"/>
      <c r="J98" s="181"/>
      <c r="K98" s="181"/>
      <c r="L98" s="181"/>
      <c r="M98" s="182"/>
      <c r="N98" s="34"/>
      <c r="O98" s="61"/>
      <c r="P98" s="61"/>
    </row>
    <row r="99" spans="1:16" ht="42" customHeight="1" x14ac:dyDescent="0.4">
      <c r="A99" s="16"/>
      <c r="B99" s="69" t="s">
        <v>91</v>
      </c>
      <c r="N99" s="7"/>
    </row>
    <row r="100" spans="1:16" ht="42" customHeight="1" x14ac:dyDescent="0.4">
      <c r="A100" s="68" t="s">
        <v>92</v>
      </c>
      <c r="B100" s="68"/>
      <c r="C100" s="34"/>
      <c r="D100" s="34"/>
      <c r="E100" s="34"/>
      <c r="F100" s="34"/>
      <c r="G100" s="34"/>
      <c r="H100" s="34"/>
      <c r="I100" s="34"/>
      <c r="J100" s="34"/>
      <c r="K100" s="34"/>
      <c r="L100" s="34"/>
      <c r="N100" s="34"/>
      <c r="O100" s="61"/>
      <c r="P100" s="61"/>
    </row>
    <row r="101" spans="1:16" ht="42" customHeight="1" x14ac:dyDescent="0.4">
      <c r="A101" s="31" t="s">
        <v>89</v>
      </c>
      <c r="B101" s="180"/>
      <c r="C101" s="181"/>
      <c r="D101" s="181"/>
      <c r="E101" s="181"/>
      <c r="F101" s="181"/>
      <c r="G101" s="181"/>
      <c r="H101" s="181"/>
      <c r="I101" s="181"/>
      <c r="J101" s="181"/>
      <c r="K101" s="181"/>
      <c r="L101" s="181"/>
      <c r="M101" s="182"/>
      <c r="N101" s="34"/>
      <c r="O101" s="61"/>
      <c r="P101" s="61"/>
    </row>
    <row r="102" spans="1:16" ht="42" customHeight="1" x14ac:dyDescent="0.4">
      <c r="A102" s="16"/>
      <c r="B102" s="69"/>
      <c r="N102" s="7"/>
    </row>
    <row r="103" spans="1:16" ht="42" customHeight="1" x14ac:dyDescent="0.4">
      <c r="A103" s="65" t="s">
        <v>71</v>
      </c>
      <c r="B103" s="65"/>
      <c r="C103" s="34"/>
      <c r="D103" s="34"/>
      <c r="E103" s="34"/>
      <c r="F103" s="34"/>
      <c r="G103" s="34"/>
      <c r="H103" s="34"/>
      <c r="I103" s="34"/>
      <c r="J103" s="34"/>
      <c r="K103" s="34"/>
      <c r="L103" s="34"/>
      <c r="N103" s="34"/>
      <c r="O103" s="61"/>
      <c r="P103" s="61"/>
    </row>
    <row r="104" spans="1:16" ht="42" customHeight="1" x14ac:dyDescent="0.4">
      <c r="A104" s="68" t="s">
        <v>72</v>
      </c>
      <c r="B104" s="68"/>
      <c r="C104" s="34"/>
      <c r="D104" s="34"/>
      <c r="E104" s="34"/>
      <c r="F104" s="34"/>
      <c r="G104" s="34"/>
      <c r="H104" s="34"/>
      <c r="I104" s="34"/>
      <c r="J104" s="34"/>
      <c r="K104" s="34"/>
      <c r="L104" s="34"/>
      <c r="N104" s="34"/>
      <c r="O104" s="61"/>
      <c r="P104" s="61"/>
    </row>
    <row r="105" spans="1:16" ht="42" customHeight="1" x14ac:dyDescent="0.4">
      <c r="A105" s="68" t="s">
        <v>74</v>
      </c>
      <c r="B105" s="68"/>
      <c r="C105" s="34"/>
      <c r="D105" s="34"/>
      <c r="E105" s="34"/>
      <c r="F105" s="34"/>
      <c r="G105" s="34"/>
      <c r="H105" s="34"/>
      <c r="I105" s="34"/>
      <c r="J105" s="34"/>
      <c r="K105" s="34"/>
      <c r="L105" s="34"/>
      <c r="N105" s="34"/>
      <c r="O105" s="61"/>
      <c r="P105" s="61"/>
    </row>
    <row r="106" spans="1:16" ht="42" customHeight="1" x14ac:dyDescent="0.4">
      <c r="A106" s="179" t="s">
        <v>76</v>
      </c>
      <c r="B106" s="179"/>
      <c r="C106" s="179"/>
      <c r="D106" s="179"/>
      <c r="E106" s="179"/>
      <c r="F106" s="179"/>
      <c r="G106" s="179"/>
      <c r="H106" s="179"/>
      <c r="I106" s="179"/>
      <c r="J106" s="179"/>
      <c r="K106" s="179"/>
      <c r="L106" s="179"/>
      <c r="M106" s="179"/>
      <c r="N106" s="179"/>
      <c r="O106" s="179"/>
      <c r="P106" s="61"/>
    </row>
    <row r="107" spans="1:16" ht="42" customHeight="1" x14ac:dyDescent="0.4">
      <c r="A107" s="68" t="s">
        <v>77</v>
      </c>
      <c r="B107" s="68"/>
      <c r="C107" s="68"/>
      <c r="D107" s="68"/>
      <c r="E107" s="68"/>
      <c r="F107" s="68"/>
      <c r="G107" s="68"/>
      <c r="H107" s="68"/>
      <c r="I107" s="68"/>
      <c r="J107" s="68"/>
      <c r="K107" s="68"/>
      <c r="L107" s="68"/>
      <c r="M107" s="68"/>
      <c r="N107" s="68"/>
      <c r="O107" s="68"/>
      <c r="P107" s="61"/>
    </row>
    <row r="108" spans="1:16" ht="42" customHeight="1" x14ac:dyDescent="0.4">
      <c r="A108" s="68" t="s">
        <v>82</v>
      </c>
      <c r="B108" s="68"/>
      <c r="C108" s="34"/>
      <c r="D108" s="34"/>
      <c r="E108" s="34"/>
      <c r="F108" s="34"/>
      <c r="G108" s="34"/>
      <c r="H108" s="34"/>
      <c r="I108" s="34"/>
      <c r="J108" s="34"/>
      <c r="K108" s="34"/>
      <c r="L108" s="34"/>
      <c r="N108" s="34"/>
      <c r="O108" s="61"/>
      <c r="P108" s="61"/>
    </row>
    <row r="109" spans="1:16" ht="25.5" customHeight="1" x14ac:dyDescent="0.4">
      <c r="A109" s="68" t="s">
        <v>67</v>
      </c>
      <c r="B109" s="68"/>
      <c r="C109" s="34"/>
      <c r="D109" s="34"/>
      <c r="E109" s="34"/>
      <c r="F109" s="34"/>
      <c r="G109" s="34"/>
      <c r="H109" s="34"/>
      <c r="I109" s="34"/>
      <c r="J109" s="34"/>
      <c r="K109" s="34"/>
      <c r="L109" s="34"/>
      <c r="N109" s="34"/>
      <c r="O109" s="61"/>
      <c r="P109" s="61"/>
    </row>
    <row r="110" spans="1:16" ht="42" customHeight="1" x14ac:dyDescent="0.4">
      <c r="A110" s="68" t="s">
        <v>90</v>
      </c>
      <c r="B110" s="68"/>
      <c r="C110" s="34"/>
      <c r="D110" s="34"/>
      <c r="E110" s="34"/>
      <c r="F110" s="34"/>
      <c r="G110" s="34"/>
      <c r="H110" s="34"/>
      <c r="I110" s="34"/>
      <c r="J110" s="34"/>
      <c r="K110" s="34"/>
      <c r="L110" s="34"/>
      <c r="N110" s="34"/>
      <c r="O110" s="61"/>
      <c r="P110" s="61"/>
    </row>
    <row r="111" spans="1:16" ht="42" customHeight="1" x14ac:dyDescent="0.4">
      <c r="A111" s="31" t="s">
        <v>89</v>
      </c>
      <c r="B111" s="180"/>
      <c r="C111" s="181"/>
      <c r="D111" s="181"/>
      <c r="E111" s="181"/>
      <c r="F111" s="181"/>
      <c r="G111" s="181"/>
      <c r="H111" s="181"/>
      <c r="I111" s="181"/>
      <c r="J111" s="181"/>
      <c r="K111" s="181"/>
      <c r="L111" s="181"/>
      <c r="M111" s="182"/>
      <c r="N111" s="34"/>
      <c r="O111" s="61"/>
      <c r="P111" s="61"/>
    </row>
    <row r="112" spans="1:16" ht="42" customHeight="1" x14ac:dyDescent="0.4">
      <c r="A112" s="16"/>
      <c r="B112" s="69" t="s">
        <v>91</v>
      </c>
      <c r="N112" s="7"/>
    </row>
    <row r="113" spans="1:17" ht="42" customHeight="1" x14ac:dyDescent="0.4">
      <c r="A113" s="68" t="s">
        <v>92</v>
      </c>
      <c r="B113" s="68"/>
      <c r="C113" s="34"/>
      <c r="D113" s="34"/>
      <c r="E113" s="34"/>
      <c r="F113" s="34"/>
      <c r="G113" s="34"/>
      <c r="H113" s="34"/>
      <c r="I113" s="34"/>
      <c r="J113" s="34"/>
      <c r="K113" s="34"/>
      <c r="L113" s="34"/>
      <c r="N113" s="34"/>
      <c r="O113" s="61"/>
      <c r="P113" s="61"/>
    </row>
    <row r="114" spans="1:17" ht="42" customHeight="1" x14ac:dyDescent="0.4">
      <c r="A114" s="31" t="s">
        <v>89</v>
      </c>
      <c r="B114" s="180"/>
      <c r="C114" s="181"/>
      <c r="D114" s="181"/>
      <c r="E114" s="181"/>
      <c r="F114" s="181"/>
      <c r="G114" s="181"/>
      <c r="H114" s="181"/>
      <c r="I114" s="181"/>
      <c r="J114" s="181"/>
      <c r="K114" s="181"/>
      <c r="L114" s="181"/>
      <c r="M114" s="182"/>
      <c r="N114" s="34"/>
      <c r="O114" s="61"/>
      <c r="P114" s="61"/>
    </row>
    <row r="115" spans="1:17" ht="42" customHeight="1" x14ac:dyDescent="0.4">
      <c r="A115" s="16"/>
      <c r="B115" s="69"/>
      <c r="N115" s="7"/>
    </row>
    <row r="116" spans="1:17" ht="23.25" customHeight="1" x14ac:dyDescent="0.4">
      <c r="A116" s="16"/>
      <c r="B116" s="16"/>
      <c r="J116" s="94" t="s">
        <v>36</v>
      </c>
      <c r="P116" s="7"/>
    </row>
    <row r="117" spans="1:17" ht="68.25" customHeight="1" x14ac:dyDescent="0.4">
      <c r="A117" s="16"/>
      <c r="B117" s="16"/>
      <c r="C117" s="48" t="s">
        <v>17</v>
      </c>
      <c r="I117" s="48"/>
      <c r="J117" s="56"/>
    </row>
    <row r="118" spans="1:17" ht="45" customHeight="1" x14ac:dyDescent="0.4">
      <c r="A118" s="16"/>
      <c r="B118" s="16"/>
      <c r="C118" s="183"/>
      <c r="D118" s="183"/>
      <c r="E118" s="183"/>
      <c r="F118" s="183"/>
      <c r="G118" s="183"/>
      <c r="H118" s="183"/>
      <c r="I118" s="183"/>
      <c r="J118" s="183"/>
      <c r="K118" s="183"/>
      <c r="L118" s="183"/>
      <c r="M118" s="183"/>
      <c r="N118" s="183"/>
      <c r="O118" s="183"/>
      <c r="P118" s="183"/>
    </row>
    <row r="119" spans="1:17" ht="68.25" customHeight="1" x14ac:dyDescent="0.4">
      <c r="A119" s="16"/>
      <c r="B119" s="16"/>
      <c r="C119" s="48"/>
      <c r="D119" s="171" t="str">
        <f>C1&amp;"     "</f>
        <v xml:space="preserve">医療機関○○病院     </v>
      </c>
      <c r="E119" s="171"/>
      <c r="F119" s="171"/>
      <c r="G119" s="171"/>
      <c r="H119" s="171"/>
      <c r="I119" s="171"/>
      <c r="J119" s="171"/>
      <c r="K119" s="171"/>
      <c r="L119" s="171"/>
      <c r="M119" s="47" t="s">
        <v>49</v>
      </c>
      <c r="N119" s="47"/>
    </row>
    <row r="120" spans="1:17" ht="45.75" customHeight="1" x14ac:dyDescent="0.4">
      <c r="J120" s="16"/>
      <c r="K120" s="16"/>
      <c r="L120" s="16"/>
      <c r="P120" s="31" t="s">
        <v>116</v>
      </c>
    </row>
    <row r="121" spans="1:17" ht="45.75" customHeight="1" x14ac:dyDescent="0.4">
      <c r="J121" s="16"/>
      <c r="K121" s="16"/>
      <c r="L121" s="16"/>
      <c r="M121" s="172" t="s">
        <v>68</v>
      </c>
      <c r="N121" s="172"/>
      <c r="O121" s="172"/>
      <c r="P121" s="31"/>
    </row>
    <row r="122" spans="1:17" ht="39.75" x14ac:dyDescent="0.4">
      <c r="A122" s="38" t="s">
        <v>16</v>
      </c>
      <c r="B122" s="38"/>
      <c r="C122" s="39"/>
      <c r="D122" s="39"/>
      <c r="E122" s="39"/>
      <c r="F122" s="39"/>
      <c r="G122" s="39"/>
      <c r="H122" s="39"/>
      <c r="I122" s="39"/>
      <c r="J122" s="47"/>
      <c r="K122" s="47"/>
      <c r="L122" s="39"/>
      <c r="M122" s="39"/>
      <c r="N122" s="39"/>
      <c r="O122" s="39"/>
      <c r="P122" s="39"/>
    </row>
    <row r="123" spans="1:17" ht="42" customHeight="1" x14ac:dyDescent="0.4">
      <c r="A123" s="39"/>
      <c r="B123" s="39"/>
      <c r="C123" s="39"/>
      <c r="D123" s="39"/>
      <c r="E123" s="39"/>
      <c r="F123" s="39"/>
      <c r="G123" s="39"/>
      <c r="H123" s="39"/>
      <c r="I123" s="39"/>
      <c r="J123" s="39"/>
      <c r="K123" s="39"/>
      <c r="L123" s="39"/>
      <c r="M123" s="39"/>
      <c r="N123" s="39"/>
      <c r="O123" s="39"/>
      <c r="P123" s="39"/>
    </row>
    <row r="124" spans="1:17" ht="39.75" x14ac:dyDescent="0.4">
      <c r="A124" s="39"/>
      <c r="B124" s="39"/>
      <c r="C124" s="39"/>
      <c r="D124" s="39"/>
      <c r="E124" s="39"/>
      <c r="F124" s="39"/>
      <c r="G124" s="39"/>
      <c r="H124" s="39"/>
      <c r="I124" s="39"/>
      <c r="J124" s="97" t="s">
        <v>50</v>
      </c>
      <c r="K124" s="51"/>
      <c r="L124" s="97"/>
      <c r="M124" s="220" t="str">
        <f>C1</f>
        <v>医療機関○○病院</v>
      </c>
      <c r="N124" s="220"/>
      <c r="O124" s="220"/>
      <c r="P124" s="220"/>
      <c r="Q124" s="1"/>
    </row>
    <row r="125" spans="1:17" ht="39.75" x14ac:dyDescent="0.4">
      <c r="A125" s="39"/>
      <c r="B125" s="39"/>
      <c r="C125" s="39"/>
      <c r="D125" s="39"/>
      <c r="E125" s="39"/>
      <c r="F125" s="39"/>
      <c r="G125" s="39"/>
      <c r="H125" s="39"/>
      <c r="I125" s="39"/>
      <c r="J125" s="97" t="s">
        <v>11</v>
      </c>
      <c r="K125" s="51"/>
      <c r="L125" s="97"/>
      <c r="M125" s="59"/>
      <c r="N125" s="59"/>
      <c r="O125" s="59"/>
      <c r="P125" s="59"/>
      <c r="Q125" s="1"/>
    </row>
    <row r="126" spans="1:17" ht="39.75" x14ac:dyDescent="0.4">
      <c r="A126" s="39"/>
      <c r="B126" s="39"/>
      <c r="C126" s="39"/>
      <c r="D126" s="39"/>
      <c r="E126" s="39"/>
      <c r="F126" s="39"/>
      <c r="G126" s="39"/>
      <c r="H126" s="39"/>
      <c r="I126" s="39"/>
      <c r="J126" s="97" t="s">
        <v>12</v>
      </c>
      <c r="K126" s="51"/>
      <c r="L126" s="97"/>
      <c r="M126" s="59"/>
      <c r="N126" s="59"/>
      <c r="O126" s="59"/>
      <c r="P126" s="59"/>
      <c r="Q126" s="1"/>
    </row>
    <row r="127" spans="1:17" ht="39.75" x14ac:dyDescent="0.4">
      <c r="A127" s="39"/>
      <c r="B127" s="39"/>
      <c r="C127" s="39"/>
      <c r="D127" s="39"/>
      <c r="E127" s="39"/>
      <c r="F127" s="39"/>
      <c r="G127" s="39"/>
      <c r="H127" s="39"/>
      <c r="I127" s="39"/>
      <c r="J127" s="39"/>
      <c r="K127" s="39"/>
      <c r="L127" s="39"/>
      <c r="M127" s="39"/>
      <c r="N127" s="39"/>
      <c r="O127" s="39"/>
      <c r="P127" s="39"/>
    </row>
    <row r="128" spans="1:17" ht="24.75" customHeight="1" x14ac:dyDescent="0.4">
      <c r="A128" s="39"/>
      <c r="B128" s="39"/>
      <c r="C128" s="39"/>
      <c r="D128" s="39"/>
      <c r="E128" s="39"/>
      <c r="F128" s="39"/>
      <c r="G128" s="39"/>
      <c r="H128" s="39"/>
      <c r="I128" s="39"/>
      <c r="J128" s="39"/>
      <c r="K128" s="39"/>
      <c r="L128" s="39"/>
      <c r="M128" s="39"/>
      <c r="N128" s="39"/>
      <c r="O128" s="39"/>
      <c r="P128" s="39"/>
    </row>
    <row r="129" spans="1:18" ht="39" customHeight="1" x14ac:dyDescent="0.4">
      <c r="A129" s="174" t="s">
        <v>62</v>
      </c>
      <c r="B129" s="174"/>
      <c r="C129" s="174"/>
      <c r="D129" s="174"/>
      <c r="E129" s="174"/>
      <c r="F129" s="174"/>
      <c r="G129" s="174"/>
      <c r="H129" s="174"/>
      <c r="I129" s="174"/>
      <c r="J129" s="174"/>
      <c r="K129" s="174"/>
      <c r="L129" s="174"/>
      <c r="M129" s="174"/>
      <c r="N129" s="174"/>
      <c r="O129" s="174"/>
      <c r="P129" s="174"/>
      <c r="Q129" s="9"/>
    </row>
    <row r="130" spans="1:18" ht="39.75" x14ac:dyDescent="0.4">
      <c r="A130" s="39"/>
      <c r="B130" s="39"/>
      <c r="C130" s="39"/>
      <c r="D130" s="39"/>
      <c r="E130" s="39"/>
      <c r="F130" s="39"/>
      <c r="G130" s="39"/>
      <c r="H130" s="39"/>
      <c r="I130" s="39"/>
      <c r="J130" s="39"/>
      <c r="K130" s="39"/>
      <c r="L130" s="39"/>
      <c r="M130" s="39"/>
      <c r="N130" s="39"/>
      <c r="O130" s="39"/>
      <c r="P130" s="39"/>
    </row>
    <row r="131" spans="1:18" ht="33" customHeight="1" x14ac:dyDescent="0.4">
      <c r="A131" s="39"/>
      <c r="B131" s="39"/>
      <c r="C131" s="39"/>
      <c r="D131" s="39"/>
      <c r="E131" s="39"/>
      <c r="F131" s="39"/>
      <c r="G131" s="39"/>
      <c r="H131" s="39"/>
      <c r="I131" s="39"/>
      <c r="J131" s="39"/>
      <c r="K131" s="39"/>
      <c r="L131" s="39"/>
      <c r="M131" s="39"/>
      <c r="N131" s="39"/>
      <c r="O131" s="39"/>
      <c r="P131" s="39"/>
    </row>
    <row r="132" spans="1:18" ht="41.25" customHeight="1" x14ac:dyDescent="0.4">
      <c r="A132" s="39"/>
      <c r="B132" s="39"/>
      <c r="C132" s="39"/>
      <c r="D132" s="39"/>
      <c r="E132" s="39"/>
      <c r="F132" s="39"/>
      <c r="G132" s="39"/>
      <c r="H132" s="39"/>
      <c r="I132" s="39"/>
      <c r="J132" s="39"/>
      <c r="K132" s="39"/>
      <c r="L132" s="39"/>
      <c r="M132" s="39"/>
      <c r="N132" s="39"/>
      <c r="O132" s="39"/>
      <c r="P132" s="39"/>
    </row>
    <row r="133" spans="1:18" ht="75" customHeight="1" x14ac:dyDescent="0.4">
      <c r="A133" s="221" t="s">
        <v>136</v>
      </c>
      <c r="B133" s="221"/>
      <c r="C133" s="221"/>
      <c r="D133" s="221"/>
      <c r="E133" s="221"/>
      <c r="F133" s="221"/>
      <c r="G133" s="221"/>
      <c r="H133" s="221"/>
      <c r="I133" s="221"/>
      <c r="J133" s="221"/>
      <c r="K133" s="221"/>
      <c r="L133" s="221"/>
      <c r="M133" s="221"/>
      <c r="N133" s="221"/>
      <c r="O133" s="221"/>
      <c r="P133" s="221"/>
      <c r="Q133" s="6"/>
    </row>
    <row r="134" spans="1:18" x14ac:dyDescent="0.4">
      <c r="C134" s="5"/>
      <c r="D134" s="5"/>
      <c r="E134" s="5"/>
      <c r="F134" s="5"/>
      <c r="G134" s="5"/>
      <c r="H134" s="5"/>
      <c r="I134" s="5"/>
    </row>
    <row r="135" spans="1:18" ht="48.75" customHeight="1" x14ac:dyDescent="0.4">
      <c r="C135" s="2"/>
      <c r="D135" s="1"/>
      <c r="E135" s="1"/>
      <c r="F135" s="3"/>
      <c r="G135" s="3"/>
      <c r="H135" s="4"/>
      <c r="I135" s="4"/>
    </row>
    <row r="136" spans="1:18" ht="58.5" x14ac:dyDescent="1.1000000000000001">
      <c r="C136" s="49" t="s">
        <v>13</v>
      </c>
      <c r="D136" s="50"/>
      <c r="E136" s="50"/>
      <c r="F136" s="222">
        <f>SUM(D156,J156,O156)</f>
        <v>0</v>
      </c>
      <c r="G136" s="222"/>
      <c r="H136" s="222"/>
      <c r="I136" s="222"/>
      <c r="J136" s="222"/>
      <c r="K136" s="222"/>
      <c r="L136" s="222"/>
      <c r="M136" s="7"/>
      <c r="N136" s="7"/>
      <c r="O136" s="7"/>
    </row>
    <row r="138" spans="1:18" ht="77.25" customHeight="1" x14ac:dyDescent="0.4"/>
    <row r="139" spans="1:18" ht="35.25" x14ac:dyDescent="0.4">
      <c r="A139" s="35" t="s">
        <v>14</v>
      </c>
      <c r="B139" s="35"/>
      <c r="C139" s="35"/>
      <c r="D139" s="35"/>
      <c r="E139" s="35"/>
      <c r="F139" s="35"/>
      <c r="G139" s="35"/>
      <c r="H139" s="35"/>
      <c r="I139" s="35"/>
      <c r="J139" s="35"/>
      <c r="K139" s="35"/>
      <c r="L139" s="35"/>
      <c r="M139" s="35"/>
      <c r="N139" s="35"/>
      <c r="O139" s="35"/>
      <c r="P139" s="35"/>
    </row>
    <row r="140" spans="1:18" ht="11.25" customHeight="1" x14ac:dyDescent="0.4">
      <c r="A140" s="35"/>
      <c r="B140" s="35"/>
      <c r="C140" s="35"/>
      <c r="D140" s="35"/>
      <c r="E140" s="35"/>
      <c r="F140" s="35"/>
      <c r="G140" s="35"/>
      <c r="H140" s="35"/>
      <c r="I140" s="35"/>
      <c r="J140" s="35"/>
      <c r="K140" s="35"/>
      <c r="L140" s="35"/>
      <c r="M140" s="35"/>
      <c r="N140" s="35"/>
      <c r="O140" s="35"/>
      <c r="P140" s="92"/>
    </row>
    <row r="141" spans="1:18" ht="35.25" x14ac:dyDescent="0.4">
      <c r="A141" s="121" t="s">
        <v>138</v>
      </c>
      <c r="B141" s="92"/>
      <c r="C141" s="92"/>
      <c r="D141" s="92"/>
      <c r="E141" s="92"/>
      <c r="F141" s="35"/>
      <c r="G141" s="35"/>
      <c r="H141" s="35"/>
      <c r="I141" s="35"/>
      <c r="J141" s="35"/>
      <c r="K141" s="35"/>
      <c r="L141" s="35"/>
      <c r="M141" s="35"/>
      <c r="N141" s="35"/>
      <c r="O141" s="35"/>
      <c r="P141" s="92"/>
    </row>
    <row r="142" spans="1:18" ht="35.25" x14ac:dyDescent="0.4">
      <c r="A142" s="223" t="s">
        <v>24</v>
      </c>
      <c r="B142" s="223"/>
      <c r="C142" s="223"/>
      <c r="D142" s="223"/>
      <c r="E142" s="223"/>
      <c r="F142" s="223"/>
      <c r="G142" s="223"/>
      <c r="H142" s="223"/>
      <c r="I142" s="40">
        <f>COUNTIF(C146:C155,"&gt;0")</f>
        <v>0</v>
      </c>
      <c r="J142" s="92" t="s">
        <v>25</v>
      </c>
      <c r="K142" s="92"/>
      <c r="L142" s="92"/>
      <c r="M142" s="92"/>
      <c r="N142" s="92"/>
      <c r="O142" s="92"/>
      <c r="P142" s="92"/>
    </row>
    <row r="143" spans="1:18" ht="35.25" x14ac:dyDescent="0.4">
      <c r="A143" s="92"/>
      <c r="B143" s="92"/>
      <c r="C143" s="92"/>
      <c r="D143" s="92"/>
      <c r="E143" s="92"/>
      <c r="F143" s="35"/>
      <c r="G143" s="92"/>
      <c r="H143" s="41"/>
      <c r="I143" s="92"/>
      <c r="J143" s="92"/>
      <c r="K143" s="92"/>
      <c r="L143" s="92"/>
      <c r="M143" s="92"/>
      <c r="N143" s="92"/>
      <c r="O143" s="92"/>
      <c r="P143" s="92"/>
    </row>
    <row r="144" spans="1:18" ht="28.5" customHeight="1" x14ac:dyDescent="0.4">
      <c r="A144" s="35"/>
      <c r="B144" s="35"/>
      <c r="C144" s="35"/>
      <c r="D144" s="35"/>
      <c r="E144" s="35"/>
      <c r="F144" s="35"/>
      <c r="G144" s="35"/>
      <c r="H144" s="224" t="s">
        <v>41</v>
      </c>
      <c r="I144" s="224"/>
      <c r="J144" s="224"/>
      <c r="K144" s="224"/>
      <c r="L144" s="224"/>
      <c r="M144" s="224"/>
      <c r="N144" s="224"/>
      <c r="O144" s="224"/>
      <c r="P144" s="224"/>
      <c r="R144" s="13"/>
    </row>
    <row r="145" spans="1:18" ht="43.5" customHeight="1" x14ac:dyDescent="0.4">
      <c r="A145" s="92"/>
      <c r="B145" s="92"/>
      <c r="C145" s="254" t="s">
        <v>42</v>
      </c>
      <c r="D145" s="254"/>
      <c r="E145" s="254"/>
      <c r="F145" s="254"/>
      <c r="G145" s="254"/>
      <c r="H145" s="255" t="s">
        <v>21</v>
      </c>
      <c r="I145" s="255"/>
      <c r="J145" s="255"/>
      <c r="K145" s="255"/>
      <c r="L145" s="255"/>
      <c r="M145" s="255" t="s">
        <v>20</v>
      </c>
      <c r="N145" s="255"/>
      <c r="O145" s="255"/>
      <c r="P145" s="255"/>
      <c r="R145" s="14"/>
    </row>
    <row r="146" spans="1:18" ht="39" customHeight="1" x14ac:dyDescent="0.4">
      <c r="A146" s="36" t="s">
        <v>121</v>
      </c>
      <c r="B146" s="36"/>
      <c r="C146" s="42">
        <f>L9</f>
        <v>0</v>
      </c>
      <c r="D146" s="218">
        <f t="shared" ref="D146:D153" si="25">C146*100000</f>
        <v>0</v>
      </c>
      <c r="E146" s="218"/>
      <c r="F146" s="218"/>
      <c r="G146" s="218"/>
      <c r="H146" s="219">
        <f>IF($I$142&gt;=4,J12,0)</f>
        <v>0</v>
      </c>
      <c r="I146" s="219"/>
      <c r="J146" s="163">
        <f t="shared" ref="J146:J153" si="26">H146*7550</f>
        <v>0</v>
      </c>
      <c r="K146" s="163"/>
      <c r="L146" s="163"/>
      <c r="M146" s="96">
        <f>IF($I$142&gt;=4,J13,0)</f>
        <v>0</v>
      </c>
      <c r="N146" s="96"/>
      <c r="O146" s="163">
        <f t="shared" ref="O146:O153" si="27">M146*2760</f>
        <v>0</v>
      </c>
      <c r="P146" s="163"/>
      <c r="R146" s="14"/>
    </row>
    <row r="147" spans="1:18" ht="39" customHeight="1" x14ac:dyDescent="0.4">
      <c r="A147" s="36" t="s">
        <v>132</v>
      </c>
      <c r="B147" s="36"/>
      <c r="C147" s="42">
        <f>L15</f>
        <v>0</v>
      </c>
      <c r="D147" s="218">
        <f t="shared" si="25"/>
        <v>0</v>
      </c>
      <c r="E147" s="218"/>
      <c r="F147" s="218"/>
      <c r="G147" s="218"/>
      <c r="H147" s="219">
        <f>IF($I$142&gt;=4,J18,0)</f>
        <v>0</v>
      </c>
      <c r="I147" s="219"/>
      <c r="J147" s="163">
        <f t="shared" si="26"/>
        <v>0</v>
      </c>
      <c r="K147" s="163"/>
      <c r="L147" s="163"/>
      <c r="M147" s="96">
        <f>IF($I$142&gt;=4,J19,0)</f>
        <v>0</v>
      </c>
      <c r="N147" s="96"/>
      <c r="O147" s="163">
        <f t="shared" si="27"/>
        <v>0</v>
      </c>
      <c r="P147" s="163"/>
      <c r="R147" s="14"/>
    </row>
    <row r="148" spans="1:18" ht="39" customHeight="1" x14ac:dyDescent="0.4">
      <c r="A148" s="36" t="s">
        <v>133</v>
      </c>
      <c r="B148" s="36"/>
      <c r="C148" s="42">
        <f>L21</f>
        <v>0</v>
      </c>
      <c r="D148" s="218">
        <f t="shared" si="25"/>
        <v>0</v>
      </c>
      <c r="E148" s="218"/>
      <c r="F148" s="218"/>
      <c r="G148" s="218"/>
      <c r="H148" s="219">
        <f>IF($I$142&gt;=4,J24,0)</f>
        <v>0</v>
      </c>
      <c r="I148" s="219"/>
      <c r="J148" s="163">
        <f t="shared" si="26"/>
        <v>0</v>
      </c>
      <c r="K148" s="163"/>
      <c r="L148" s="163"/>
      <c r="M148" s="96">
        <f>IF($I$142&gt;=4,J25,0)</f>
        <v>0</v>
      </c>
      <c r="N148" s="96"/>
      <c r="O148" s="163">
        <f t="shared" si="27"/>
        <v>0</v>
      </c>
      <c r="P148" s="163"/>
      <c r="R148" s="14"/>
    </row>
    <row r="149" spans="1:18" ht="39" customHeight="1" x14ac:dyDescent="0.4">
      <c r="A149" s="36" t="s">
        <v>134</v>
      </c>
      <c r="B149" s="36"/>
      <c r="C149" s="42">
        <f>L27</f>
        <v>0</v>
      </c>
      <c r="D149" s="218">
        <f t="shared" si="25"/>
        <v>0</v>
      </c>
      <c r="E149" s="218"/>
      <c r="F149" s="218"/>
      <c r="G149" s="218"/>
      <c r="H149" s="219">
        <f>IF($I$142&gt;=4,J30,0)</f>
        <v>0</v>
      </c>
      <c r="I149" s="219"/>
      <c r="J149" s="163">
        <f t="shared" si="26"/>
        <v>0</v>
      </c>
      <c r="K149" s="163"/>
      <c r="L149" s="163"/>
      <c r="M149" s="96">
        <f>IF($I$142&gt;=4,J31,0)</f>
        <v>0</v>
      </c>
      <c r="N149" s="96"/>
      <c r="O149" s="163">
        <f t="shared" si="27"/>
        <v>0</v>
      </c>
      <c r="P149" s="163"/>
      <c r="R149" s="14"/>
    </row>
    <row r="150" spans="1:18" ht="39" customHeight="1" x14ac:dyDescent="0.4">
      <c r="A150" s="36" t="s">
        <v>125</v>
      </c>
      <c r="B150" s="36"/>
      <c r="C150" s="42">
        <f>L33</f>
        <v>0</v>
      </c>
      <c r="D150" s="218">
        <f t="shared" si="25"/>
        <v>0</v>
      </c>
      <c r="E150" s="218"/>
      <c r="F150" s="218"/>
      <c r="G150" s="218"/>
      <c r="H150" s="219">
        <f>IF($I$142&gt;=4,J36,0)</f>
        <v>0</v>
      </c>
      <c r="I150" s="219"/>
      <c r="J150" s="163">
        <f t="shared" si="26"/>
        <v>0</v>
      </c>
      <c r="K150" s="163"/>
      <c r="L150" s="163"/>
      <c r="M150" s="96">
        <f>IF($I$142&gt;=4,J37,0)</f>
        <v>0</v>
      </c>
      <c r="N150" s="96"/>
      <c r="O150" s="163">
        <f t="shared" si="27"/>
        <v>0</v>
      </c>
      <c r="P150" s="163"/>
      <c r="R150" s="14"/>
    </row>
    <row r="151" spans="1:18" ht="39" customHeight="1" x14ac:dyDescent="0.4">
      <c r="A151" s="36" t="s">
        <v>126</v>
      </c>
      <c r="B151" s="36"/>
      <c r="C151" s="42">
        <f>L39</f>
        <v>0</v>
      </c>
      <c r="D151" s="218">
        <f t="shared" si="25"/>
        <v>0</v>
      </c>
      <c r="E151" s="218"/>
      <c r="F151" s="218"/>
      <c r="G151" s="218"/>
      <c r="H151" s="219">
        <f>IF($I$142&gt;=4,J42,0)</f>
        <v>0</v>
      </c>
      <c r="I151" s="219"/>
      <c r="J151" s="163">
        <f t="shared" si="26"/>
        <v>0</v>
      </c>
      <c r="K151" s="163"/>
      <c r="L151" s="163"/>
      <c r="M151" s="96">
        <f>IF($I$142&gt;=4,J43,0)</f>
        <v>0</v>
      </c>
      <c r="N151" s="96"/>
      <c r="O151" s="163">
        <f t="shared" si="27"/>
        <v>0</v>
      </c>
      <c r="P151" s="163"/>
      <c r="R151" s="14"/>
    </row>
    <row r="152" spans="1:18" ht="39" customHeight="1" x14ac:dyDescent="0.4">
      <c r="A152" s="36" t="s">
        <v>127</v>
      </c>
      <c r="B152" s="36"/>
      <c r="C152" s="42">
        <f>L45</f>
        <v>0</v>
      </c>
      <c r="D152" s="218">
        <f t="shared" si="25"/>
        <v>0</v>
      </c>
      <c r="E152" s="218"/>
      <c r="F152" s="218"/>
      <c r="G152" s="218"/>
      <c r="H152" s="219">
        <f>IF($I$142&gt;=4,J48,0)</f>
        <v>0</v>
      </c>
      <c r="I152" s="219"/>
      <c r="J152" s="163">
        <f t="shared" si="26"/>
        <v>0</v>
      </c>
      <c r="K152" s="163"/>
      <c r="L152" s="163"/>
      <c r="M152" s="96">
        <f>IF($I$142&gt;=4,J49,0)</f>
        <v>0</v>
      </c>
      <c r="N152" s="96"/>
      <c r="O152" s="163">
        <f t="shared" si="27"/>
        <v>0</v>
      </c>
      <c r="P152" s="163"/>
      <c r="R152" s="14"/>
    </row>
    <row r="153" spans="1:18" ht="39" customHeight="1" x14ac:dyDescent="0.4">
      <c r="A153" s="36" t="s">
        <v>128</v>
      </c>
      <c r="B153" s="36"/>
      <c r="C153" s="42">
        <f>L51</f>
        <v>0</v>
      </c>
      <c r="D153" s="218">
        <f t="shared" si="25"/>
        <v>0</v>
      </c>
      <c r="E153" s="218"/>
      <c r="F153" s="218"/>
      <c r="G153" s="218"/>
      <c r="H153" s="219">
        <f>IF($I$142&gt;=4,J54,0)</f>
        <v>0</v>
      </c>
      <c r="I153" s="219"/>
      <c r="J153" s="163">
        <f t="shared" si="26"/>
        <v>0</v>
      </c>
      <c r="K153" s="163"/>
      <c r="L153" s="163"/>
      <c r="M153" s="96">
        <f>IF($I$142&gt;=4,J55,0)</f>
        <v>0</v>
      </c>
      <c r="N153" s="96"/>
      <c r="O153" s="163">
        <f t="shared" si="27"/>
        <v>0</v>
      </c>
      <c r="P153" s="163"/>
      <c r="R153" s="14"/>
    </row>
    <row r="154" spans="1:18" s="109" customFormat="1" ht="39" customHeight="1" x14ac:dyDescent="0.4">
      <c r="A154" s="36" t="s">
        <v>119</v>
      </c>
      <c r="B154" s="36"/>
      <c r="C154" s="42">
        <f>L57</f>
        <v>0</v>
      </c>
      <c r="D154" s="218">
        <f t="shared" ref="D154:D155" si="28">C154*100000</f>
        <v>0</v>
      </c>
      <c r="E154" s="218"/>
      <c r="F154" s="218"/>
      <c r="G154" s="218"/>
      <c r="H154" s="219">
        <f>IF($I$142&gt;=4,J60,0)</f>
        <v>0</v>
      </c>
      <c r="I154" s="219"/>
      <c r="J154" s="163">
        <f t="shared" ref="J154:J155" si="29">H154*7550</f>
        <v>0</v>
      </c>
      <c r="K154" s="163"/>
      <c r="L154" s="163"/>
      <c r="M154" s="124">
        <f>IF($I$142&gt;=4,J61,0)</f>
        <v>0</v>
      </c>
      <c r="N154" s="124"/>
      <c r="O154" s="163">
        <f t="shared" ref="O154:O155" si="30">M154*2760</f>
        <v>0</v>
      </c>
      <c r="P154" s="163"/>
      <c r="R154" s="14"/>
    </row>
    <row r="155" spans="1:18" s="109" customFormat="1" ht="39" customHeight="1" thickBot="1" x14ac:dyDescent="0.45">
      <c r="A155" s="36" t="s">
        <v>120</v>
      </c>
      <c r="B155" s="36"/>
      <c r="C155" s="42">
        <f>L63</f>
        <v>0</v>
      </c>
      <c r="D155" s="218">
        <f t="shared" si="28"/>
        <v>0</v>
      </c>
      <c r="E155" s="218"/>
      <c r="F155" s="218"/>
      <c r="G155" s="218"/>
      <c r="H155" s="219">
        <f>IF($I$142&gt;=4,J66,0)</f>
        <v>0</v>
      </c>
      <c r="I155" s="219"/>
      <c r="J155" s="163">
        <f t="shared" si="29"/>
        <v>0</v>
      </c>
      <c r="K155" s="163"/>
      <c r="L155" s="163"/>
      <c r="M155" s="124">
        <f>IF($I$142&gt;=4,J67,0)</f>
        <v>0</v>
      </c>
      <c r="N155" s="124"/>
      <c r="O155" s="163">
        <f t="shared" si="30"/>
        <v>0</v>
      </c>
      <c r="P155" s="163"/>
      <c r="R155" s="14"/>
    </row>
    <row r="156" spans="1:18" ht="39" customHeight="1" thickTop="1" x14ac:dyDescent="0.4">
      <c r="A156" s="44" t="s">
        <v>39</v>
      </c>
      <c r="B156" s="44"/>
      <c r="C156" s="45">
        <f>SUM(C146:C155)</f>
        <v>0</v>
      </c>
      <c r="D156" s="161">
        <f>SUM(D146:G155)</f>
        <v>0</v>
      </c>
      <c r="E156" s="161"/>
      <c r="F156" s="161"/>
      <c r="G156" s="161"/>
      <c r="H156" s="213">
        <f>SUM(H146:I155)</f>
        <v>0</v>
      </c>
      <c r="I156" s="213"/>
      <c r="J156" s="214">
        <f>SUM(J146:L155)</f>
        <v>0</v>
      </c>
      <c r="K156" s="214"/>
      <c r="L156" s="214"/>
      <c r="M156" s="99">
        <f>SUM(M146:M155)</f>
        <v>0</v>
      </c>
      <c r="N156" s="99"/>
      <c r="O156" s="214">
        <f>SUM(O146:P155)</f>
        <v>0</v>
      </c>
      <c r="P156" s="214"/>
    </row>
    <row r="157" spans="1:18" ht="163.5" customHeight="1" x14ac:dyDescent="0.4">
      <c r="A157" s="43"/>
      <c r="B157" s="43"/>
      <c r="C157" s="43"/>
      <c r="D157" s="43"/>
      <c r="E157" s="43"/>
      <c r="F157" s="43"/>
      <c r="G157" s="43"/>
      <c r="H157" s="46"/>
      <c r="I157" s="46"/>
      <c r="J157" s="46"/>
      <c r="K157" s="46"/>
      <c r="L157" s="46"/>
      <c r="M157" s="46"/>
      <c r="N157" s="46"/>
      <c r="O157" s="46"/>
      <c r="P157" s="46"/>
    </row>
    <row r="158" spans="1:18" ht="46.5" customHeight="1" x14ac:dyDescent="0.4">
      <c r="A158" s="37" t="s">
        <v>26</v>
      </c>
      <c r="B158" s="209"/>
      <c r="C158" s="210"/>
      <c r="D158" s="210"/>
      <c r="E158" s="210"/>
      <c r="F158" s="210"/>
      <c r="G158" s="211"/>
      <c r="H158" s="157" t="s">
        <v>27</v>
      </c>
      <c r="I158" s="157"/>
      <c r="J158" s="157"/>
      <c r="K158" s="215"/>
      <c r="L158" s="216"/>
      <c r="M158" s="216"/>
      <c r="N158" s="216"/>
      <c r="O158" s="216"/>
      <c r="P158" s="217"/>
    </row>
    <row r="159" spans="1:18" ht="46.5" customHeight="1" x14ac:dyDescent="0.4">
      <c r="A159" s="37" t="s">
        <v>28</v>
      </c>
      <c r="B159" s="209"/>
      <c r="C159" s="210"/>
      <c r="D159" s="210"/>
      <c r="E159" s="210"/>
      <c r="F159" s="210"/>
      <c r="G159" s="211"/>
      <c r="H159" s="157" t="s">
        <v>29</v>
      </c>
      <c r="I159" s="157"/>
      <c r="J159" s="157"/>
      <c r="K159" s="212"/>
      <c r="L159" s="212"/>
      <c r="M159" s="212"/>
      <c r="N159" s="212"/>
      <c r="O159" s="212"/>
      <c r="P159" s="212"/>
    </row>
    <row r="160" spans="1:18" ht="46.5" customHeight="1" x14ac:dyDescent="0.4">
      <c r="A160" s="37" t="s">
        <v>30</v>
      </c>
      <c r="B160" s="209"/>
      <c r="C160" s="210"/>
      <c r="D160" s="210"/>
      <c r="E160" s="210"/>
      <c r="F160" s="210"/>
      <c r="G160" s="211"/>
      <c r="H160" s="157" t="s">
        <v>31</v>
      </c>
      <c r="I160" s="157"/>
      <c r="J160" s="157"/>
      <c r="K160" s="212"/>
      <c r="L160" s="212"/>
      <c r="M160" s="212"/>
      <c r="N160" s="212"/>
      <c r="O160" s="212"/>
      <c r="P160" s="212"/>
    </row>
    <row r="161" spans="1:16" ht="46.5" customHeight="1" x14ac:dyDescent="0.4">
      <c r="A161" s="37" t="s">
        <v>33</v>
      </c>
      <c r="B161" s="209"/>
      <c r="C161" s="210"/>
      <c r="D161" s="210"/>
      <c r="E161" s="210"/>
      <c r="F161" s="210"/>
      <c r="G161" s="210"/>
      <c r="H161" s="210"/>
      <c r="I161" s="210"/>
      <c r="J161" s="210"/>
      <c r="K161" s="210"/>
      <c r="L161" s="210"/>
      <c r="M161" s="210"/>
      <c r="N161" s="210"/>
      <c r="O161" s="210"/>
      <c r="P161" s="211"/>
    </row>
    <row r="162" spans="1:16" ht="46.5" customHeight="1" x14ac:dyDescent="0.4">
      <c r="A162" s="37" t="s">
        <v>32</v>
      </c>
      <c r="B162" s="209"/>
      <c r="C162" s="210"/>
      <c r="D162" s="210"/>
      <c r="E162" s="210"/>
      <c r="F162" s="210"/>
      <c r="G162" s="210"/>
      <c r="H162" s="210"/>
      <c r="I162" s="210"/>
      <c r="J162" s="210"/>
      <c r="K162" s="210"/>
      <c r="L162" s="210"/>
      <c r="M162" s="210"/>
      <c r="N162" s="210"/>
      <c r="O162" s="210"/>
      <c r="P162" s="211"/>
    </row>
  </sheetData>
  <mergeCells count="163">
    <mergeCell ref="M67:O67"/>
    <mergeCell ref="D154:G154"/>
    <mergeCell ref="H154:I154"/>
    <mergeCell ref="J154:L154"/>
    <mergeCell ref="O154:P154"/>
    <mergeCell ref="D155:G155"/>
    <mergeCell ref="H155:I155"/>
    <mergeCell ref="J155:L155"/>
    <mergeCell ref="O155:P155"/>
    <mergeCell ref="C118:P118"/>
    <mergeCell ref="D119:L119"/>
    <mergeCell ref="M121:O121"/>
    <mergeCell ref="H70:L70"/>
    <mergeCell ref="A84:M85"/>
    <mergeCell ref="A86:M87"/>
    <mergeCell ref="A92:O92"/>
    <mergeCell ref="B98:M98"/>
    <mergeCell ref="B101:M101"/>
    <mergeCell ref="C145:G145"/>
    <mergeCell ref="H145:L145"/>
    <mergeCell ref="M145:P145"/>
    <mergeCell ref="D146:G146"/>
    <mergeCell ref="H146:I146"/>
    <mergeCell ref="J146:L146"/>
    <mergeCell ref="C1:J1"/>
    <mergeCell ref="J6:K7"/>
    <mergeCell ref="L6:L7"/>
    <mergeCell ref="M6:O7"/>
    <mergeCell ref="M8:O8"/>
    <mergeCell ref="J9:K10"/>
    <mergeCell ref="L9:L10"/>
    <mergeCell ref="M9:O9"/>
    <mergeCell ref="M10:O10"/>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38:O38"/>
    <mergeCell ref="J39:K40"/>
    <mergeCell ref="L39:L40"/>
    <mergeCell ref="M39:O39"/>
    <mergeCell ref="M40:O40"/>
    <mergeCell ref="M41:O41"/>
    <mergeCell ref="M35:O35"/>
    <mergeCell ref="M36:O36"/>
    <mergeCell ref="M37:O37"/>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A69:C69"/>
    <mergeCell ref="D69:E69"/>
    <mergeCell ref="H69:L69"/>
    <mergeCell ref="M53:O53"/>
    <mergeCell ref="M54:O54"/>
    <mergeCell ref="M55:O55"/>
    <mergeCell ref="A106:O106"/>
    <mergeCell ref="B111:M111"/>
    <mergeCell ref="B114:M114"/>
    <mergeCell ref="M56:O56"/>
    <mergeCell ref="J57:K58"/>
    <mergeCell ref="L57:L58"/>
    <mergeCell ref="M57:O57"/>
    <mergeCell ref="M58:O58"/>
    <mergeCell ref="M59:O59"/>
    <mergeCell ref="M60:O60"/>
    <mergeCell ref="M61:O61"/>
    <mergeCell ref="M62:O62"/>
    <mergeCell ref="J63:K64"/>
    <mergeCell ref="L63:L64"/>
    <mergeCell ref="M63:O63"/>
    <mergeCell ref="M64:O64"/>
    <mergeCell ref="M65:O65"/>
    <mergeCell ref="M66:O66"/>
    <mergeCell ref="O146:P146"/>
    <mergeCell ref="M124:P124"/>
    <mergeCell ref="A129:P129"/>
    <mergeCell ref="A133:P133"/>
    <mergeCell ref="F136:L136"/>
    <mergeCell ref="A142:H142"/>
    <mergeCell ref="H144:P144"/>
    <mergeCell ref="D149:G149"/>
    <mergeCell ref="H149:I149"/>
    <mergeCell ref="J149:L149"/>
    <mergeCell ref="O149:P149"/>
    <mergeCell ref="D150:G150"/>
    <mergeCell ref="H150:I150"/>
    <mergeCell ref="J150:L150"/>
    <mergeCell ref="O150:P150"/>
    <mergeCell ref="D147:G147"/>
    <mergeCell ref="H147:I147"/>
    <mergeCell ref="J147:L147"/>
    <mergeCell ref="O147:P147"/>
    <mergeCell ref="D148:G148"/>
    <mergeCell ref="H148:I148"/>
    <mergeCell ref="J148:L148"/>
    <mergeCell ref="O148:P148"/>
    <mergeCell ref="D153:G153"/>
    <mergeCell ref="H153:I153"/>
    <mergeCell ref="J153:L153"/>
    <mergeCell ref="O153:P153"/>
    <mergeCell ref="D151:G151"/>
    <mergeCell ref="H151:I151"/>
    <mergeCell ref="J151:L151"/>
    <mergeCell ref="O151:P151"/>
    <mergeCell ref="D152:G152"/>
    <mergeCell ref="H152:I152"/>
    <mergeCell ref="J152:L152"/>
    <mergeCell ref="O152:P152"/>
    <mergeCell ref="B161:P161"/>
    <mergeCell ref="B162:P162"/>
    <mergeCell ref="B159:G159"/>
    <mergeCell ref="H159:J159"/>
    <mergeCell ref="K159:P159"/>
    <mergeCell ref="B160:G160"/>
    <mergeCell ref="H160:J160"/>
    <mergeCell ref="K160:P160"/>
    <mergeCell ref="D156:G156"/>
    <mergeCell ref="H156:I156"/>
    <mergeCell ref="J156:L156"/>
    <mergeCell ref="O156:P156"/>
    <mergeCell ref="B158:G158"/>
    <mergeCell ref="H158:J158"/>
    <mergeCell ref="K158:P158"/>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70" max="15" man="1"/>
    <brk id="11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リストデータ</vt:lpstr>
      <vt:lpstr>診療所(第１週と第２週を合算しない)</vt:lpstr>
      <vt:lpstr>診療所(第１週と第２週を合算する）</vt:lpstr>
      <vt:lpstr>病院</vt:lpstr>
      <vt:lpstr>'診療所(第１週と第２週を合算しない)'!Print_Area</vt:lpstr>
      <vt:lpstr>'診療所(第１週と第２週を合算する）'!Print_Area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2022-05-17T12:11:48Z</dcterms:modified>
</cp:coreProperties>
</file>